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mkostesic\Documents\2026. MARTA KOSTEŠIĆ\U P R A V N O   V I J E Ć E\13. SJEDNICA - 15.7.2026\"/>
    </mc:Choice>
  </mc:AlternateContent>
  <xr:revisionPtr revIDLastSave="0" documentId="8_{D85FC35E-8B91-4F47-9ACD-C76781FFF69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AŽETAK" sheetId="1" r:id="rId1"/>
    <sheet name=" Račun prihoda i rashoda" sheetId="3" r:id="rId2"/>
    <sheet name="Rashodi prema izvorima financ" sheetId="18" r:id="rId3"/>
    <sheet name="Rashodi prema funkcijskoj k" sheetId="14" r:id="rId4"/>
    <sheet name="Račun financiranja" sheetId="22" r:id="rId5"/>
    <sheet name="Posebni izvještaji" sheetId="17" r:id="rId6"/>
    <sheet name="Programska klasifikacija " sheetId="19" r:id="rId7"/>
  </sheets>
  <definedNames>
    <definedName name="_xlnm.Print_Area" localSheetId="1">' Račun prihoda i rashoda'!$B$2:$K$96</definedName>
    <definedName name="_xlnm.Print_Area" localSheetId="5">'Posebni izvještaji'!$A$3:$E$9</definedName>
    <definedName name="_xlnm.Print_Area" localSheetId="6">'Programska klasifikacija '!$A$1:$H$136</definedName>
    <definedName name="_xlnm.Print_Area" localSheetId="0">SAŽETAK!$B$1:$K$28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7" i="19" l="1"/>
  <c r="G137" i="19"/>
  <c r="G15" i="19"/>
  <c r="G139" i="19"/>
  <c r="G138" i="19" s="1"/>
  <c r="G140" i="19"/>
  <c r="G141" i="19"/>
  <c r="G143" i="19"/>
  <c r="G144" i="19"/>
  <c r="F138" i="19"/>
  <c r="F133" i="19"/>
  <c r="G130" i="19"/>
  <c r="G126" i="19"/>
  <c r="G125" i="19" s="1"/>
  <c r="G124" i="19" s="1"/>
  <c r="G121" i="19"/>
  <c r="G120" i="19" s="1"/>
  <c r="G119" i="19" s="1"/>
  <c r="G117" i="19"/>
  <c r="J19" i="3" l="1"/>
  <c r="I89" i="3"/>
  <c r="I97" i="3"/>
  <c r="I98" i="3"/>
  <c r="G97" i="3"/>
  <c r="G89" i="3" s="1"/>
  <c r="G98" i="3"/>
  <c r="I91" i="3"/>
  <c r="G91" i="3"/>
  <c r="G90" i="3"/>
  <c r="J73" i="3"/>
  <c r="G76" i="19"/>
  <c r="G16" i="1"/>
  <c r="E20" i="18"/>
  <c r="I93" i="3"/>
  <c r="I90" i="3" s="1"/>
  <c r="C14" i="18"/>
  <c r="J96" i="3"/>
  <c r="G9" i="18"/>
  <c r="H10" i="19"/>
  <c r="G7" i="18" l="1"/>
  <c r="G11" i="18"/>
  <c r="G13" i="18"/>
  <c r="G15" i="18"/>
  <c r="G19" i="18"/>
  <c r="G23" i="18"/>
  <c r="G25" i="18"/>
  <c r="G27" i="18"/>
  <c r="F7" i="18"/>
  <c r="F9" i="18"/>
  <c r="F11" i="18"/>
  <c r="F13" i="18"/>
  <c r="F15" i="18"/>
  <c r="F19" i="18"/>
  <c r="F20" i="18"/>
  <c r="F21" i="18"/>
  <c r="F23" i="18"/>
  <c r="F25" i="18"/>
  <c r="F27" i="18"/>
  <c r="D20" i="18"/>
  <c r="C18" i="18"/>
  <c r="C22" i="18"/>
  <c r="F22" i="18" s="1"/>
  <c r="C24" i="18"/>
  <c r="C26" i="18"/>
  <c r="C12" i="18"/>
  <c r="C10" i="18"/>
  <c r="C6" i="18"/>
  <c r="D8" i="18"/>
  <c r="C20" i="18"/>
  <c r="C8" i="18"/>
  <c r="E26" i="18"/>
  <c r="E24" i="18"/>
  <c r="E22" i="18"/>
  <c r="F26" i="18" l="1"/>
  <c r="F24" i="18"/>
  <c r="C17" i="18"/>
  <c r="C5" i="18"/>
  <c r="E18" i="18"/>
  <c r="E8" i="18"/>
  <c r="E14" i="18"/>
  <c r="E12" i="18"/>
  <c r="E6" i="18"/>
  <c r="E10" i="18"/>
  <c r="D26" i="18"/>
  <c r="G26" i="18" s="1"/>
  <c r="D24" i="18"/>
  <c r="G24" i="18" s="1"/>
  <c r="D22" i="18"/>
  <c r="G22" i="18" s="1"/>
  <c r="D18" i="18"/>
  <c r="D14" i="18"/>
  <c r="D12" i="18"/>
  <c r="D6" i="18"/>
  <c r="D10" i="18"/>
  <c r="I17" i="3"/>
  <c r="I45" i="3"/>
  <c r="G13" i="3"/>
  <c r="D17" i="18" l="1"/>
  <c r="G10" i="18"/>
  <c r="F10" i="18"/>
  <c r="F12" i="18"/>
  <c r="G12" i="18"/>
  <c r="F14" i="18"/>
  <c r="G14" i="18"/>
  <c r="G6" i="18"/>
  <c r="E5" i="18"/>
  <c r="F5" i="18" s="1"/>
  <c r="F6" i="18"/>
  <c r="G8" i="18"/>
  <c r="F8" i="18"/>
  <c r="D5" i="18"/>
  <c r="F18" i="18"/>
  <c r="G18" i="18"/>
  <c r="E17" i="18"/>
  <c r="G8" i="19"/>
  <c r="G108" i="19"/>
  <c r="G49" i="19"/>
  <c r="G29" i="19"/>
  <c r="G135" i="19"/>
  <c r="G134" i="19" s="1"/>
  <c r="G133" i="19" s="1"/>
  <c r="G129" i="19"/>
  <c r="F128" i="19"/>
  <c r="F123" i="19" s="1"/>
  <c r="G116" i="19"/>
  <c r="G111" i="19"/>
  <c r="G106" i="19"/>
  <c r="G103" i="19"/>
  <c r="G102" i="19" s="1"/>
  <c r="F103" i="19"/>
  <c r="F102" i="19" s="1"/>
  <c r="G96" i="19"/>
  <c r="G95" i="19" s="1"/>
  <c r="G93" i="19"/>
  <c r="G92" i="19" s="1"/>
  <c r="G90" i="19"/>
  <c r="G89" i="19" s="1"/>
  <c r="G84" i="19"/>
  <c r="G69" i="19"/>
  <c r="G66" i="19"/>
  <c r="G60" i="19"/>
  <c r="G59" i="19" s="1"/>
  <c r="G55" i="19"/>
  <c r="G40" i="19"/>
  <c r="G33" i="19"/>
  <c r="G26" i="19"/>
  <c r="G24" i="19"/>
  <c r="G20" i="19"/>
  <c r="G54" i="19" l="1"/>
  <c r="H54" i="19" s="1"/>
  <c r="F132" i="19"/>
  <c r="H13" i="19" s="1"/>
  <c r="H116" i="19"/>
  <c r="H59" i="19"/>
  <c r="G17" i="18"/>
  <c r="E10" i="14"/>
  <c r="F17" i="18"/>
  <c r="G5" i="18"/>
  <c r="G28" i="19"/>
  <c r="F64" i="19"/>
  <c r="F63" i="19" s="1"/>
  <c r="H11" i="19" s="1"/>
  <c r="G132" i="19"/>
  <c r="G105" i="19"/>
  <c r="G101" i="19" s="1"/>
  <c r="G100" i="19" s="1"/>
  <c r="F101" i="19"/>
  <c r="F100" i="19" s="1"/>
  <c r="H12" i="19" s="1"/>
  <c r="G65" i="19"/>
  <c r="G19" i="19"/>
  <c r="H95" i="19"/>
  <c r="H89" i="19"/>
  <c r="G128" i="19"/>
  <c r="G123" i="19" s="1"/>
  <c r="H134" i="19" l="1"/>
  <c r="H65" i="19"/>
  <c r="H28" i="19"/>
  <c r="H105" i="19"/>
  <c r="H19" i="19"/>
  <c r="H133" i="19"/>
  <c r="G64" i="19"/>
  <c r="G63" i="19" s="1"/>
  <c r="H63" i="19" s="1"/>
  <c r="G18" i="19"/>
  <c r="G17" i="19" s="1"/>
  <c r="F18" i="19"/>
  <c r="F17" i="19" s="1"/>
  <c r="H132" i="19"/>
  <c r="F99" i="19"/>
  <c r="H101" i="19"/>
  <c r="G93" i="3"/>
  <c r="G54" i="3"/>
  <c r="J84" i="3"/>
  <c r="J60" i="3"/>
  <c r="G23" i="3"/>
  <c r="G15" i="3"/>
  <c r="I23" i="3"/>
  <c r="H89" i="3"/>
  <c r="G10" i="14"/>
  <c r="G9" i="14" s="1"/>
  <c r="G8" i="14" s="1"/>
  <c r="E9" i="14"/>
  <c r="E8" i="14" s="1"/>
  <c r="D9" i="14"/>
  <c r="D8" i="14" s="1"/>
  <c r="C9" i="14"/>
  <c r="C8" i="14" l="1"/>
  <c r="F10" i="14"/>
  <c r="F9" i="14" s="1"/>
  <c r="F8" i="14" s="1"/>
  <c r="F16" i="19"/>
  <c r="F15" i="19" s="1"/>
  <c r="H18" i="19"/>
  <c r="H64" i="19"/>
  <c r="H17" i="19"/>
  <c r="G16" i="19"/>
  <c r="G99" i="19"/>
  <c r="H99" i="19" s="1"/>
  <c r="H100" i="19"/>
  <c r="H9" i="19" l="1"/>
  <c r="F8" i="19"/>
  <c r="H8" i="19" s="1"/>
  <c r="H15" i="19"/>
  <c r="H16" i="19"/>
  <c r="J74" i="3" l="1"/>
  <c r="J75" i="3"/>
  <c r="J76" i="3"/>
  <c r="J79" i="3"/>
  <c r="J87" i="3"/>
  <c r="J88" i="3"/>
  <c r="J62" i="3"/>
  <c r="J63" i="3"/>
  <c r="J64" i="3"/>
  <c r="J65" i="3"/>
  <c r="J66" i="3"/>
  <c r="J67" i="3"/>
  <c r="J68" i="3"/>
  <c r="J69" i="3"/>
  <c r="J42" i="3"/>
  <c r="J43" i="3"/>
  <c r="J44" i="3"/>
  <c r="J46" i="3"/>
  <c r="J48" i="3"/>
  <c r="J51" i="3"/>
  <c r="J52" i="3"/>
  <c r="J53" i="3"/>
  <c r="J55" i="3"/>
  <c r="J56" i="3"/>
  <c r="J57" i="3"/>
  <c r="J58" i="3"/>
  <c r="J59" i="3"/>
  <c r="I54" i="3"/>
  <c r="J93" i="3"/>
  <c r="I86" i="3"/>
  <c r="I85" i="3" s="1"/>
  <c r="G86" i="3"/>
  <c r="G85" i="3" s="1"/>
  <c r="I83" i="3"/>
  <c r="G83" i="3"/>
  <c r="G82" i="3" s="1"/>
  <c r="I78" i="3"/>
  <c r="I77" i="3" s="1"/>
  <c r="G78" i="3"/>
  <c r="G77" i="3" s="1"/>
  <c r="I72" i="3"/>
  <c r="G72" i="3"/>
  <c r="I61" i="3"/>
  <c r="G61" i="3"/>
  <c r="I50" i="3"/>
  <c r="G50" i="3"/>
  <c r="I47" i="3"/>
  <c r="G47" i="3"/>
  <c r="G45" i="3"/>
  <c r="I41" i="3"/>
  <c r="G41" i="3"/>
  <c r="J32" i="3"/>
  <c r="J27" i="3"/>
  <c r="J29" i="3"/>
  <c r="J18" i="3"/>
  <c r="J23" i="3"/>
  <c r="J24" i="3"/>
  <c r="I82" i="3" l="1"/>
  <c r="J82" i="3" s="1"/>
  <c r="J83" i="3"/>
  <c r="J47" i="3"/>
  <c r="J90" i="3"/>
  <c r="J50" i="3"/>
  <c r="J77" i="3"/>
  <c r="K77" i="3"/>
  <c r="J72" i="3"/>
  <c r="J61" i="3"/>
  <c r="J54" i="3"/>
  <c r="K85" i="3"/>
  <c r="J78" i="3"/>
  <c r="J41" i="3"/>
  <c r="J45" i="3"/>
  <c r="J86" i="3"/>
  <c r="J85" i="3"/>
  <c r="I40" i="3"/>
  <c r="G49" i="3"/>
  <c r="G40" i="3"/>
  <c r="I49" i="3"/>
  <c r="I39" i="3" l="1"/>
  <c r="H39" i="3"/>
  <c r="H38" i="3" s="1"/>
  <c r="G39" i="3"/>
  <c r="G38" i="3" s="1"/>
  <c r="J89" i="3"/>
  <c r="K40" i="3"/>
  <c r="J40" i="3"/>
  <c r="J49" i="3"/>
  <c r="K49" i="3"/>
  <c r="H11" i="3"/>
  <c r="H10" i="3" s="1"/>
  <c r="K39" i="3" l="1"/>
  <c r="J39" i="3"/>
  <c r="I38" i="3"/>
  <c r="I31" i="3"/>
  <c r="G31" i="3"/>
  <c r="G30" i="3" s="1"/>
  <c r="I12" i="3"/>
  <c r="G22" i="3"/>
  <c r="I28" i="3"/>
  <c r="G28" i="3"/>
  <c r="I26" i="3"/>
  <c r="G26" i="3"/>
  <c r="I22" i="3"/>
  <c r="G17" i="3"/>
  <c r="G12" i="3" s="1"/>
  <c r="H15" i="1"/>
  <c r="K13" i="1"/>
  <c r="K10" i="1"/>
  <c r="J13" i="1"/>
  <c r="J14" i="1"/>
  <c r="J10" i="1"/>
  <c r="H12" i="1"/>
  <c r="I15" i="1"/>
  <c r="G15" i="1"/>
  <c r="I12" i="1"/>
  <c r="I16" i="1" s="1"/>
  <c r="G12" i="1"/>
  <c r="J16" i="1" l="1"/>
  <c r="K12" i="1"/>
  <c r="J38" i="3"/>
  <c r="K38" i="3"/>
  <c r="J15" i="1"/>
  <c r="J12" i="1"/>
  <c r="K15" i="1"/>
  <c r="I25" i="3"/>
  <c r="K25" i="3" s="1"/>
  <c r="G25" i="3"/>
  <c r="J22" i="3"/>
  <c r="K22" i="3"/>
  <c r="J31" i="3"/>
  <c r="J28" i="3"/>
  <c r="K12" i="3"/>
  <c r="I30" i="3"/>
  <c r="J26" i="3"/>
  <c r="J17" i="3"/>
  <c r="I11" i="3" l="1"/>
  <c r="G11" i="3"/>
  <c r="G10" i="3" s="1"/>
  <c r="J25" i="3"/>
  <c r="J12" i="3"/>
  <c r="K30" i="3"/>
  <c r="J30" i="3"/>
  <c r="K11" i="3" l="1"/>
  <c r="I10" i="3"/>
  <c r="J11" i="3"/>
  <c r="J10" i="3" l="1"/>
  <c r="K10" i="3"/>
</calcChain>
</file>

<file path=xl/sharedStrings.xml><?xml version="1.0" encoding="utf-8"?>
<sst xmlns="http://schemas.openxmlformats.org/spreadsheetml/2006/main" count="529" uniqueCount="199">
  <si>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</si>
  <si>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</si>
  <si>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</si>
  <si>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</si>
  <si>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</si>
  <si>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</si>
  <si>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</si>
  <si>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</si>
  <si>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</si>
  <si>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</si>
  <si>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</si>
  <si>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PRIJENOS SREDSTAVA IZ PRETHODNE GODINE</t>
  </si>
  <si>
    <t xml:space="preserve"> Prihodi od prodaje proizvoda i robe te pruženih usluga i prihodi od donacija</t>
  </si>
  <si>
    <t>1 Opći prihodi i primici</t>
  </si>
  <si>
    <t>3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</si>
  <si>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</si>
  <si>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</si>
  <si>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</si>
  <si>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</si>
  <si>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</si>
  <si>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</si>
  <si>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</si>
  <si>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</si>
  <si>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</si>
  <si>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</si>
  <si>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</si>
  <si>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</si>
  <si>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</si>
  <si>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</si>
  <si>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</si>
  <si>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</si>
  <si>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</si>
  <si>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</si>
  <si>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</si>
  <si>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</si>
  <si>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</si>
  <si>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</si>
  <si>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</si>
  <si>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SAŽETAK RAČUNA FINANCIRANJA</t>
  </si>
  <si>
    <t>Napomena:  Iznosi u stupcu "OSTVARENJE/IZVRŠENJE 1.-6.2022." preračunavaju se iz kuna u eure prema fiksnom tečaju konverzije (1 EUR=7,53450 kuna) i po pravilima za preračunavanje i zaokruživanje.</t>
  </si>
  <si>
    <t>Napomena : Iznosi u stupcima "OSTVARENJE/IZVRŠENJE 1.-6.2022." i "OSTVARENJE/IZVRŠENJE 1.-6. 2023." iskazuju se na dvije decimale.</t>
  </si>
  <si>
    <t xml:space="preserve">** AKO Opći i Posebni dio polugodišnjeg izvještaja ne sadrži "TEKUĆI PLAN 2023.", "INDEKS"("OSTVARENJE/IZVRŠENJE 1.-6.2023."/"TEKUĆI PLAN 2023.") iskazuje se kao "OSTVARENJE/IZVRŠENJE 1.-6.2023."/"IZVORNI PLAN 2023." ODNOSNO "REBALANS 2023." </t>
  </si>
  <si>
    <t>SAŽETAK RAČUNA PRIHODA I RASHODA</t>
  </si>
  <si>
    <t>Potpore od međunarodnig organizacija</t>
  </si>
  <si>
    <t>Tekuće pomoći od institucija i tijela EU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</si>
  <si>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</si>
  <si>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</si>
  <si>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</si>
  <si>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</si>
  <si>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</t>
  </si>
  <si>
    <t>Prihodi po posebnim propisima</t>
  </si>
  <si>
    <t>Ostali nespomenuti prihodi</t>
  </si>
  <si>
    <t>Prihodi od pruženih usluga</t>
  </si>
  <si>
    <t>Prihodi od donacija</t>
  </si>
  <si>
    <t>Prihodi iz nadležnog proračuna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</si>
  <si>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</si>
  <si>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</si>
  <si>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redovne djelatnosti proračunskih korisnika</t>
  </si>
  <si>
    <t>Prihodi od upravnih i administrativnih pristojbi, pristojbi po posebnim propisima i naknada</t>
  </si>
  <si>
    <t>Donacije od pravnih i fizičkih osobaizvan općeg proračuna</t>
  </si>
  <si>
    <t>Plaće za prekovremeni rad</t>
  </si>
  <si>
    <t>Plaće za posebne uvjete rada</t>
  </si>
  <si>
    <t>Ostali rashodi za zaposlene</t>
  </si>
  <si>
    <t>Doprinosi na plaće</t>
  </si>
  <si>
    <t>Doprinosi za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</si>
  <si>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</si>
  <si>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</si>
  <si>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</si>
  <si>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</si>
  <si>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</si>
  <si>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</si>
  <si>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</si>
  <si>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</si>
  <si>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</si>
  <si>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</si>
  <si>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</si>
  <si>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</si>
  <si>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</si>
  <si>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</si>
  <si>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</si>
  <si>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</si>
  <si>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</si>
  <si>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Ostale usluge</t>
  </si>
  <si>
    <t>Naknade osobama izvan radnog odnosa</t>
  </si>
  <si>
    <t>Ostali nespomenuti rashodi poslovanja</t>
  </si>
  <si>
    <t>Naknade za rad predstavničkih i izvršnih tijela, povjerenstava i slično</t>
  </si>
  <si>
    <t>Premije osiguranja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</si>
  <si>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</si>
  <si>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</si>
  <si>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</si>
  <si>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</si>
  <si>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</si>
  <si>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Pomoći dane u inozemstvo i unutar općeg proračuna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</si>
  <si>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</si>
  <si>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</si>
  <si>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</si>
  <si>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</si>
  <si>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Rashodi za nabavu proizvedene dugotrajne imovine</t>
  </si>
  <si>
    <t>Postrojenja i oprema</t>
  </si>
  <si>
    <t>Uređaji, strojevi i oprema za ostale namjene</t>
  </si>
  <si>
    <t xml:space="preserve">Ostali nespomenuti financijski rashodi </t>
  </si>
  <si>
    <t>4 Prihodi za posebne namjene</t>
  </si>
  <si>
    <t>5 Pomoći</t>
  </si>
  <si>
    <t>6 Donacije</t>
  </si>
  <si>
    <t>Skrb za socijalno osjetljive skupine</t>
  </si>
  <si>
    <t>A-734193</t>
  </si>
  <si>
    <t>Opći prihodi i primici</t>
  </si>
  <si>
    <t>Plaće</t>
  </si>
  <si>
    <t>Skrb o osobama s mentalnim oštećenjem</t>
  </si>
  <si>
    <t>Izvoor financiranja:11</t>
  </si>
  <si>
    <t xml:space="preserve">Plaće </t>
  </si>
  <si>
    <t>Izvoor financiranja:43</t>
  </si>
  <si>
    <t>Ostali prihodi za posebne namjene</t>
  </si>
  <si>
    <t>A-791010</t>
  </si>
  <si>
    <t>Ostale pomoći i darovnice</t>
  </si>
  <si>
    <t>Izvor financiranja:61</t>
  </si>
  <si>
    <t>Donacije</t>
  </si>
  <si>
    <t>Izvor financiranja:31</t>
  </si>
  <si>
    <t>Vlastiti prihodi</t>
  </si>
  <si>
    <t>Ostali nespomenuti financijski rashodi</t>
  </si>
  <si>
    <t>Naknade troškova osobama izvan radnog odnosa</t>
  </si>
  <si>
    <t>10 Socijalna zaštita</t>
  </si>
  <si>
    <t>RAZLIKA - PRIHOD/ RASHOD</t>
  </si>
  <si>
    <t>PRIJENOS SREDSTAVA U SLJEDEĆU GODINU</t>
  </si>
  <si>
    <t>5=4/2*100</t>
  </si>
  <si>
    <t>6=4/3*100</t>
  </si>
  <si>
    <t>Pomoći od izvanproračunskih korisnika</t>
  </si>
  <si>
    <t>Tekuće pomoći od izvanproračunskih korisnika</t>
  </si>
  <si>
    <t>Komunikacijska oprema</t>
  </si>
  <si>
    <t>Oprema za održavanje i zaštitu</t>
  </si>
  <si>
    <t>Službena, radna i zaštitna odjeća i obuća</t>
  </si>
  <si>
    <t>Izvještaj o stanju potraživanja i dospjelih obveza te o stanju potencijalnih obveza po osnovi sudskih sporova</t>
  </si>
  <si>
    <t>OPIS</t>
  </si>
  <si>
    <t>Neplaćena potraživanja</t>
  </si>
  <si>
    <t>Dospjelih obveza</t>
  </si>
  <si>
    <t>Potencijalnih obveza po osnovi sudskih sporova</t>
  </si>
  <si>
    <t>4=3/2*100</t>
  </si>
  <si>
    <t>RKP: 23657</t>
  </si>
  <si>
    <t>1011 Bolest</t>
  </si>
  <si>
    <t>Pomoći dane u inozemstvo i unutar opće države</t>
  </si>
  <si>
    <t>DOM ZA ODRASLE OSOBE VILA MARIA, PULA</t>
  </si>
  <si>
    <t>Prihodi za posebne namjene</t>
  </si>
  <si>
    <t>Pomoći</t>
  </si>
  <si>
    <t>Rezultat</t>
  </si>
  <si>
    <t xml:space="preserve">               IZVORI FINANCIRANJA UKUPNO</t>
  </si>
  <si>
    <t>1</t>
  </si>
  <si>
    <t>2</t>
  </si>
  <si>
    <t>3</t>
  </si>
  <si>
    <t>4</t>
  </si>
  <si>
    <t xml:space="preserve">   11 Proračunski prihodi</t>
  </si>
  <si>
    <t xml:space="preserve">   31 Vlastiti prihodi</t>
  </si>
  <si>
    <t xml:space="preserve">   43 Ostali prihodi za posebne namjene</t>
  </si>
  <si>
    <t xml:space="preserve">   52 Ostale pomoći</t>
  </si>
  <si>
    <t xml:space="preserve">   61 Donacije</t>
  </si>
  <si>
    <t>Najamnina</t>
  </si>
  <si>
    <t>Naknade za rad predst. i izvršnih tijela, povjer. i sl.</t>
  </si>
  <si>
    <t>Mat. i dij. za tek. održavanje</t>
  </si>
  <si>
    <t xml:space="preserve">OSTVARENJE/IZVRŠENJE 
1.-6.2025. </t>
  </si>
  <si>
    <t xml:space="preserve">OSTVARENJE/ IZVRŠENJE 
1.-6.2025. </t>
  </si>
  <si>
    <t xml:space="preserve">IZVRŠENJE 
1.-6.2025. </t>
  </si>
  <si>
    <t>IZVRŠENJE FINANCIJSKOG PLANA PRORAČUNSKOG KORISNIKA DRŽAVNOG PRORAČUNA
ZA  PRVO POLUGODIŠTE 2026. GODINU</t>
  </si>
  <si>
    <t xml:space="preserve">OSTVARENJE/IZVRŠENJE 
1.-6.2026. </t>
  </si>
  <si>
    <t>IZVORNI PLAN / REBALANS 2026.</t>
  </si>
  <si>
    <t>OSTVARENJE/ IZVRŠENJE 
1.-6.2025.</t>
  </si>
  <si>
    <t xml:space="preserve">OSTVARENJE / IZVRŠENJE 
1.-6.2026. </t>
  </si>
  <si>
    <t xml:space="preserve">OSTVARENJE/ IZVRŠENJE
1.-6.2025. </t>
  </si>
  <si>
    <t>IZVORNI PLAN /
REBALANS 2026.</t>
  </si>
  <si>
    <t xml:space="preserve">OSTVARENJE/IZVRŠENJE
1.-6.2026. </t>
  </si>
  <si>
    <t xml:space="preserve">IZVRŠENJE 
1.-6.2026. </t>
  </si>
  <si>
    <t>IZVORNI PLAN /REBALANS 2026.</t>
  </si>
  <si>
    <t xml:space="preserve">          Stanje na 30.06.2026.</t>
  </si>
  <si>
    <t>IZVORNI PLAN ILI REBALANS 2026.</t>
  </si>
  <si>
    <t>Građevinski objekti</t>
  </si>
  <si>
    <t>Poslovni objekti</t>
  </si>
  <si>
    <t xml:space="preserve">Rashodi za dod. ulaganja na nefin.imov. </t>
  </si>
  <si>
    <t>Dodatna ulaganja na građ.objektima</t>
  </si>
  <si>
    <t xml:space="preserve">OSTVARENJE/ IZVRŠENJE 
1.-6.2026. </t>
  </si>
  <si>
    <t>-</t>
  </si>
  <si>
    <t>K-790017</t>
  </si>
  <si>
    <t>Program konkurentnosti i kohezije 2021-2027</t>
  </si>
  <si>
    <t>Izvor financiranja:52</t>
  </si>
  <si>
    <t>Izvor financiranja:43</t>
  </si>
  <si>
    <t>Rashodi za dodatna ulaganja na nefinan. imovini</t>
  </si>
  <si>
    <t>Dodatna ulaganja na građevinskim objektima</t>
  </si>
  <si>
    <t xml:space="preserve"> RAČUN FINANCIRANJA</t>
  </si>
  <si>
    <t xml:space="preserve">IZVJEŠTAJ RAČUNA FINANCIRANJA PREMA EKONOMSKOJ KLASIFIKACIJI </t>
  </si>
  <si>
    <t>6=5/2*100</t>
  </si>
  <si>
    <t>7=5/4*100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</si>
  <si>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</si>
  <si>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</si>
  <si>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</si>
  <si>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</si>
  <si>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</si>
  <si>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</si>
  <si>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</si>
  <si>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</si>
  <si>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</si>
  <si>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NETO FINANCIRANJE</t>
  </si>
  <si>
    <t>VIŠAK/MANJAK + NETO FINANCIRANJE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</si>
</sst>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i/>
      <sz val="10"/>
      <color theme="1"/>
      <name val="Ar,"/>
      <charset val="238"/>
    </font>
    <font>
      <sz val="10"/>
      <color theme="1"/>
      <name val="Ar,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8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right"/>
    </xf>
    <xf numFmtId="164" fontId="6" fillId="3" borderId="3" xfId="0" applyNumberFormat="1" applyFont="1" applyFill="1" applyBorder="1" applyAlignment="1">
      <alignment horizontal="right"/>
    </xf>
    <xf numFmtId="164" fontId="6" fillId="3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3" borderId="3" xfId="0" applyNumberFormat="1" applyFont="1" applyFill="1" applyBorder="1" applyAlignment="1">
      <alignment horizontal="right" vertical="center"/>
    </xf>
    <xf numFmtId="0" fontId="0" fillId="0" borderId="6" xfId="0" applyBorder="1"/>
    <xf numFmtId="164" fontId="3" fillId="2" borderId="3" xfId="0" applyNumberFormat="1" applyFont="1" applyFill="1" applyBorder="1" applyAlignment="1">
      <alignment horizontal="right"/>
    </xf>
    <xf numFmtId="164" fontId="6" fillId="2" borderId="3" xfId="0" applyNumberFormat="1" applyFont="1" applyFill="1" applyBorder="1"/>
    <xf numFmtId="164" fontId="0" fillId="0" borderId="3" xfId="0" applyNumberForma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/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9" fillId="0" borderId="3" xfId="0" applyFont="1" applyBorder="1"/>
    <xf numFmtId="0" fontId="16" fillId="2" borderId="3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16" fillId="2" borderId="3" xfId="0" applyFont="1" applyFill="1" applyBorder="1"/>
    <xf numFmtId="0" fontId="20" fillId="2" borderId="3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center"/>
    </xf>
    <xf numFmtId="0" fontId="20" fillId="2" borderId="3" xfId="0" applyFont="1" applyFill="1" applyBorder="1"/>
    <xf numFmtId="0" fontId="21" fillId="2" borderId="3" xfId="0" applyFont="1" applyFill="1" applyBorder="1" applyAlignment="1">
      <alignment horizontal="left"/>
    </xf>
    <xf numFmtId="0" fontId="21" fillId="2" borderId="3" xfId="0" applyFont="1" applyFill="1" applyBorder="1"/>
    <xf numFmtId="0" fontId="21" fillId="2" borderId="3" xfId="0" applyFont="1" applyFill="1" applyBorder="1" applyAlignment="1">
      <alignment horizontal="center"/>
    </xf>
    <xf numFmtId="0" fontId="18" fillId="2" borderId="3" xfId="0" applyFont="1" applyFill="1" applyBorder="1"/>
    <xf numFmtId="0" fontId="18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wrapText="1"/>
    </xf>
    <xf numFmtId="0" fontId="19" fillId="0" borderId="3" xfId="0" applyFont="1" applyBorder="1" applyAlignment="1">
      <alignment horizontal="left"/>
    </xf>
    <xf numFmtId="164" fontId="22" fillId="2" borderId="3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center"/>
    </xf>
    <xf numFmtId="0" fontId="19" fillId="2" borderId="3" xfId="0" applyFont="1" applyFill="1" applyBorder="1"/>
    <xf numFmtId="4" fontId="21" fillId="2" borderId="6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center"/>
    </xf>
    <xf numFmtId="4" fontId="18" fillId="2" borderId="7" xfId="0" applyNumberFormat="1" applyFont="1" applyFill="1" applyBorder="1" applyAlignment="1">
      <alignment horizontal="center"/>
    </xf>
    <xf numFmtId="4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4" fontId="21" fillId="0" borderId="3" xfId="0" applyNumberFormat="1" applyFont="1" applyBorder="1" applyAlignment="1">
      <alignment horizontal="center"/>
    </xf>
    <xf numFmtId="4" fontId="21" fillId="0" borderId="3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4" fontId="3" fillId="2" borderId="3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21" fillId="0" borderId="3" xfId="0" applyFont="1" applyBorder="1" applyAlignment="1">
      <alignment horizontal="left" wrapText="1"/>
    </xf>
    <xf numFmtId="0" fontId="19" fillId="2" borderId="3" xfId="0" applyFont="1" applyFill="1" applyBorder="1" applyAlignment="1">
      <alignment horizontal="left"/>
    </xf>
    <xf numFmtId="0" fontId="19" fillId="2" borderId="0" xfId="0" applyFont="1" applyFill="1"/>
    <xf numFmtId="0" fontId="17" fillId="2" borderId="3" xfId="0" applyFont="1" applyFill="1" applyBorder="1"/>
    <xf numFmtId="0" fontId="17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/>
    </xf>
    <xf numFmtId="0" fontId="9" fillId="2" borderId="3" xfId="0" quotePrefix="1" applyFont="1" applyFill="1" applyBorder="1" applyAlignment="1">
      <alignment horizontal="center" vertical="center"/>
    </xf>
    <xf numFmtId="0" fontId="21" fillId="0" borderId="3" xfId="0" applyFont="1" applyBorder="1"/>
    <xf numFmtId="4" fontId="20" fillId="2" borderId="3" xfId="0" applyNumberFormat="1" applyFont="1" applyFill="1" applyBorder="1" applyAlignment="1">
      <alignment horizontal="center"/>
    </xf>
    <xf numFmtId="4" fontId="24" fillId="2" borderId="3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/>
    </xf>
    <xf numFmtId="0" fontId="19" fillId="0" borderId="7" xfId="0" applyFont="1" applyBorder="1"/>
    <xf numFmtId="0" fontId="19" fillId="2" borderId="7" xfId="0" applyFont="1" applyFill="1" applyBorder="1"/>
    <xf numFmtId="0" fontId="17" fillId="2" borderId="7" xfId="0" applyFont="1" applyFill="1" applyBorder="1"/>
    <xf numFmtId="0" fontId="18" fillId="2" borderId="7" xfId="0" applyFont="1" applyFill="1" applyBorder="1" applyAlignment="1">
      <alignment horizontal="center"/>
    </xf>
    <xf numFmtId="0" fontId="18" fillId="2" borderId="7" xfId="0" applyFont="1" applyFill="1" applyBorder="1"/>
    <xf numFmtId="0" fontId="23" fillId="4" borderId="7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4" fontId="21" fillId="6" borderId="3" xfId="0" applyNumberFormat="1" applyFont="1" applyFill="1" applyBorder="1" applyAlignment="1">
      <alignment horizontal="center"/>
    </xf>
    <xf numFmtId="4" fontId="6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right"/>
    </xf>
    <xf numFmtId="164" fontId="21" fillId="0" borderId="3" xfId="0" applyNumberFormat="1" applyFont="1" applyBorder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164" fontId="9" fillId="3" borderId="3" xfId="0" applyNumberFormat="1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164" fontId="25" fillId="0" borderId="3" xfId="0" applyNumberFormat="1" applyFont="1" applyBorder="1"/>
    <xf numFmtId="0" fontId="6" fillId="3" borderId="8" xfId="0" applyFont="1" applyFill="1" applyBorder="1" applyAlignment="1">
      <alignment horizontal="center" vertical="center" wrapText="1"/>
    </xf>
    <xf numFmtId="49" fontId="19" fillId="0" borderId="0" xfId="0" applyNumberFormat="1" applyFont="1"/>
    <xf numFmtId="164" fontId="3" fillId="2" borderId="7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wrapText="1"/>
    </xf>
    <xf numFmtId="4" fontId="21" fillId="3" borderId="3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wrapText="1"/>
    </xf>
    <xf numFmtId="0" fontId="6" fillId="5" borderId="3" xfId="0" applyFont="1" applyFill="1" applyBorder="1" applyAlignment="1">
      <alignment vertical="center" wrapText="1"/>
    </xf>
    <xf numFmtId="0" fontId="18" fillId="0" borderId="7" xfId="0" applyFont="1" applyBorder="1"/>
    <xf numFmtId="0" fontId="21" fillId="2" borderId="6" xfId="0" applyFont="1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0" applyFont="1" applyFill="1" applyBorder="1"/>
    <xf numFmtId="0" fontId="19" fillId="2" borderId="7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4" fontId="21" fillId="2" borderId="0" xfId="0" applyNumberFormat="1" applyFont="1" applyFill="1"/>
    <xf numFmtId="0" fontId="26" fillId="0" borderId="0" xfId="0" applyFont="1"/>
    <xf numFmtId="0" fontId="26" fillId="0" borderId="0" xfId="0" applyFont="1" applyAlignment="1">
      <alignment horizontal="center"/>
    </xf>
    <xf numFmtId="1" fontId="26" fillId="0" borderId="1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3" xfId="0" applyFont="1" applyBorder="1"/>
    <xf numFmtId="0" fontId="26" fillId="0" borderId="4" xfId="0" applyFont="1" applyBorder="1" applyAlignment="1">
      <alignment horizontal="center"/>
    </xf>
    <xf numFmtId="164" fontId="26" fillId="0" borderId="1" xfId="0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/>
    </xf>
    <xf numFmtId="49" fontId="18" fillId="0" borderId="8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6" fillId="0" borderId="0" xfId="0" applyFont="1"/>
    <xf numFmtId="0" fontId="6" fillId="0" borderId="3" xfId="0" quotePrefix="1" applyFont="1" applyBorder="1" applyAlignment="1">
      <alignment horizontal="center" vertical="center"/>
    </xf>
    <xf numFmtId="0" fontId="6" fillId="0" borderId="3" xfId="0" quotePrefix="1" applyFont="1" applyBorder="1"/>
    <xf numFmtId="4" fontId="6" fillId="0" borderId="3" xfId="0" applyNumberFormat="1" applyFont="1" applyBorder="1"/>
    <xf numFmtId="0" fontId="3" fillId="0" borderId="3" xfId="0" quotePrefix="1" applyFont="1" applyBorder="1"/>
    <xf numFmtId="4" fontId="3" fillId="0" borderId="3" xfId="0" applyNumberFormat="1" applyFont="1" applyBorder="1"/>
    <xf numFmtId="0" fontId="27" fillId="2" borderId="7" xfId="0" applyFont="1" applyFill="1" applyBorder="1"/>
    <xf numFmtId="4" fontId="9" fillId="2" borderId="3" xfId="0" applyNumberFormat="1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/>
    </xf>
    <xf numFmtId="4" fontId="7" fillId="2" borderId="7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4" fontId="9" fillId="5" borderId="3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9" fillId="3" borderId="3" xfId="0" applyNumberFormat="1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164" fontId="18" fillId="0" borderId="3" xfId="0" applyNumberFormat="1" applyFont="1" applyBorder="1"/>
    <xf numFmtId="0" fontId="1" fillId="0" borderId="0" xfId="0" applyFont="1"/>
    <xf numFmtId="0" fontId="28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/>
    <xf numFmtId="0" fontId="30" fillId="0" borderId="0" xfId="0" applyFont="1" applyAlignment="1">
      <alignment vertical="top" wrapText="1"/>
    </xf>
    <xf numFmtId="0" fontId="25" fillId="0" borderId="0" xfId="0" applyFont="1"/>
    <xf numFmtId="4" fontId="7" fillId="0" borderId="3" xfId="0" applyNumberFormat="1" applyFont="1" applyBorder="1" applyAlignment="1">
      <alignment horizontal="right" vertical="center" wrapText="1"/>
    </xf>
    <xf numFmtId="4" fontId="3" fillId="3" borderId="3" xfId="0" quotePrefix="1" applyNumberFormat="1" applyFont="1" applyFill="1" applyBorder="1" applyAlignment="1">
      <alignment horizontal="right" wrapText="1"/>
    </xf>
    <xf numFmtId="4" fontId="7" fillId="0" borderId="3" xfId="0" applyNumberFormat="1" applyFont="1" applyBorder="1"/>
    <xf numFmtId="164" fontId="7" fillId="2" borderId="7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/>
    </xf>
    <xf numFmtId="0" fontId="18" fillId="2" borderId="7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1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164" fontId="7" fillId="0" borderId="3" xfId="0" applyNumberFormat="1" applyFont="1" applyBorder="1"/>
    <xf numFmtId="4" fontId="6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9" fillId="5" borderId="7" xfId="0" applyNumberFormat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/>
    </xf>
    <xf numFmtId="0" fontId="21" fillId="2" borderId="7" xfId="0" applyFont="1" applyFill="1" applyBorder="1" applyAlignment="1">
      <alignment wrapText="1"/>
    </xf>
    <xf numFmtId="0" fontId="19" fillId="0" borderId="3" xfId="0" applyFont="1" applyBorder="1" applyAlignment="1">
      <alignment horizontal="center"/>
    </xf>
    <xf numFmtId="0" fontId="18" fillId="4" borderId="3" xfId="0" applyFont="1" applyFill="1" applyBorder="1"/>
    <xf numFmtId="164" fontId="21" fillId="0" borderId="3" xfId="0" applyNumberFormat="1" applyFont="1" applyBorder="1" applyAlignment="1">
      <alignment horizontal="center"/>
    </xf>
    <xf numFmtId="0" fontId="21" fillId="3" borderId="3" xfId="0" applyFont="1" applyFill="1" applyBorder="1"/>
    <xf numFmtId="3" fontId="3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/>
    </xf>
    <xf numFmtId="0" fontId="31" fillId="0" borderId="3" xfId="0" applyFont="1" applyBorder="1"/>
    <xf numFmtId="164" fontId="7" fillId="0" borderId="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 wrapText="1"/>
    </xf>
    <xf numFmtId="164" fontId="3" fillId="3" borderId="3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center"/>
    </xf>
    <xf numFmtId="0" fontId="32" fillId="2" borderId="3" xfId="0" quotePrefix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1" xfId="0" applyFont="1" applyBorder="1"/>
    <xf numFmtId="0" fontId="21" fillId="0" borderId="2" xfId="0" applyFont="1" applyBorder="1"/>
    <xf numFmtId="0" fontId="0" fillId="0" borderId="4" xfId="0" applyBorder="1"/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1" fillId="0" borderId="3" xfId="0" applyFont="1" applyBorder="1"/>
    <xf numFmtId="0" fontId="0" fillId="0" borderId="3" xfId="0" applyBorder="1"/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34"/>
  <sheetViews>
    <sheetView topLeftCell="A17" workbookViewId="0">
      <selection activeCell="O24" sqref="O24"/>
    </sheetView>
  </sheetViews>
  <sheetFormatPr defaultRowHeight="15"/>
  <cols>
    <col min="1" max="1" width="2.140625" customWidth="1"/>
    <col min="5" max="5" width="19.140625" customWidth="1"/>
    <col min="6" max="6" width="2.7109375" customWidth="1"/>
    <col min="7" max="7" width="13.42578125" customWidth="1"/>
    <col min="8" max="8" width="17.85546875" customWidth="1"/>
    <col min="9" max="9" width="13.85546875" customWidth="1"/>
    <col min="10" max="10" width="11.85546875" customWidth="1"/>
    <col min="11" max="11" width="10.85546875" customWidth="1"/>
    <col min="12" max="12" width="25.28515625" customWidth="1"/>
  </cols>
  <sheetData>
    <row r="1" spans="2:12" ht="42" customHeight="1">
      <c r="B1" s="228" t="s">
        <v>160</v>
      </c>
      <c r="C1" s="228"/>
      <c r="D1" s="228"/>
      <c r="E1" s="228"/>
      <c r="F1" s="228"/>
      <c r="G1" s="228"/>
      <c r="H1" s="228"/>
      <c r="I1" s="228"/>
      <c r="J1" s="228"/>
      <c r="K1" s="228"/>
      <c r="L1" s="21"/>
    </row>
    <row r="2" spans="2:12" ht="18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5.75" customHeight="1">
      <c r="B3" s="228" t="s">
        <v>8</v>
      </c>
      <c r="C3" s="228"/>
      <c r="D3" s="228"/>
      <c r="E3" s="228"/>
      <c r="F3" s="228"/>
      <c r="G3" s="228"/>
      <c r="H3" s="228"/>
      <c r="I3" s="228"/>
      <c r="J3" s="228"/>
      <c r="K3" s="228"/>
      <c r="L3" s="20"/>
    </row>
    <row r="4" spans="2:12" ht="18">
      <c r="B4" s="3"/>
      <c r="C4" s="3"/>
      <c r="D4" s="3"/>
      <c r="E4" s="3"/>
      <c r="F4" s="3"/>
      <c r="G4" s="3"/>
      <c r="H4" s="3"/>
      <c r="I4" s="3"/>
      <c r="J4" s="3"/>
      <c r="K4" s="3"/>
      <c r="L4" s="4"/>
    </row>
    <row r="5" spans="2:12" ht="18" customHeight="1">
      <c r="B5" s="228" t="s">
        <v>34</v>
      </c>
      <c r="C5" s="228"/>
      <c r="D5" s="228"/>
      <c r="E5" s="228"/>
      <c r="F5" s="228"/>
      <c r="G5" s="228"/>
      <c r="H5" s="228"/>
      <c r="I5" s="228"/>
      <c r="J5" s="228"/>
      <c r="K5" s="228"/>
      <c r="L5" s="19"/>
    </row>
    <row r="6" spans="2:12" ht="18" customHeight="1">
      <c r="B6" s="33"/>
      <c r="C6" s="33"/>
      <c r="D6" s="33"/>
      <c r="E6" s="33"/>
      <c r="F6" s="33"/>
      <c r="G6" s="33"/>
      <c r="H6" s="33"/>
      <c r="I6" s="33"/>
      <c r="J6" s="33"/>
      <c r="K6" s="33"/>
      <c r="L6" s="19"/>
    </row>
    <row r="7" spans="2:12" ht="18" customHeight="1">
      <c r="B7" s="241" t="s">
        <v>42</v>
      </c>
      <c r="C7" s="241"/>
      <c r="D7" s="241"/>
      <c r="E7" s="241"/>
      <c r="F7" s="241"/>
      <c r="G7" s="5"/>
      <c r="H7" s="6"/>
      <c r="I7" s="6"/>
      <c r="J7" s="24"/>
      <c r="K7" s="24"/>
    </row>
    <row r="8" spans="2:12" ht="39.6" customHeight="1">
      <c r="B8" s="245" t="s">
        <v>6</v>
      </c>
      <c r="C8" s="245"/>
      <c r="D8" s="245"/>
      <c r="E8" s="245"/>
      <c r="F8" s="245"/>
      <c r="G8" s="22" t="s">
        <v>157</v>
      </c>
      <c r="H8" s="22" t="s">
        <v>162</v>
      </c>
      <c r="I8" s="22" t="s">
        <v>161</v>
      </c>
      <c r="J8" s="22" t="s">
        <v>15</v>
      </c>
      <c r="K8" s="22" t="s">
        <v>15</v>
      </c>
    </row>
    <row r="9" spans="2:12">
      <c r="B9" s="251">
        <v>1</v>
      </c>
      <c r="C9" s="251"/>
      <c r="D9" s="251"/>
      <c r="E9" s="251"/>
      <c r="F9" s="252"/>
      <c r="G9" s="28">
        <v>2</v>
      </c>
      <c r="H9" s="27">
        <v>3</v>
      </c>
      <c r="I9" s="27">
        <v>4</v>
      </c>
      <c r="J9" s="27" t="s">
        <v>124</v>
      </c>
      <c r="K9" s="27" t="s">
        <v>125</v>
      </c>
    </row>
    <row r="10" spans="2:12">
      <c r="B10" s="233" t="s">
        <v>17</v>
      </c>
      <c r="C10" s="234"/>
      <c r="D10" s="234"/>
      <c r="E10" s="234"/>
      <c r="F10" s="235"/>
      <c r="G10" s="131">
        <v>1543811.48</v>
      </c>
      <c r="H10" s="131">
        <v>3152208</v>
      </c>
      <c r="I10" s="131">
        <v>1692416.67</v>
      </c>
      <c r="J10" s="131">
        <f>I10/G10*100</f>
        <v>109.62586377450698</v>
      </c>
      <c r="K10" s="131">
        <f>I10/H10*100</f>
        <v>53.689879284615735</v>
      </c>
    </row>
    <row r="11" spans="2:12">
      <c r="B11" s="236" t="s">
        <v>16</v>
      </c>
      <c r="C11" s="235"/>
      <c r="D11" s="235"/>
      <c r="E11" s="235"/>
      <c r="F11" s="235"/>
      <c r="G11" s="39"/>
      <c r="H11" s="35"/>
      <c r="I11" s="35"/>
      <c r="J11" s="35"/>
      <c r="K11" s="35"/>
    </row>
    <row r="12" spans="2:12">
      <c r="B12" s="230" t="s">
        <v>0</v>
      </c>
      <c r="C12" s="231"/>
      <c r="D12" s="231"/>
      <c r="E12" s="231"/>
      <c r="F12" s="232"/>
      <c r="G12" s="40">
        <f>G10</f>
        <v>1543811.48</v>
      </c>
      <c r="H12" s="130">
        <f>H10</f>
        <v>3152208</v>
      </c>
      <c r="I12" s="36">
        <f>I10</f>
        <v>1692416.67</v>
      </c>
      <c r="J12" s="36">
        <f>I12/G12*100</f>
        <v>109.62586377450698</v>
      </c>
      <c r="K12" s="36">
        <f>I12/H12*100</f>
        <v>53.689879284615735</v>
      </c>
    </row>
    <row r="13" spans="2:12">
      <c r="B13" s="239" t="s">
        <v>18</v>
      </c>
      <c r="C13" s="234"/>
      <c r="D13" s="234"/>
      <c r="E13" s="234"/>
      <c r="F13" s="234"/>
      <c r="G13" s="131">
        <v>1652006.7</v>
      </c>
      <c r="H13" s="131">
        <v>3144208</v>
      </c>
      <c r="I13" s="131">
        <v>1581163.37</v>
      </c>
      <c r="J13" s="131">
        <f>I13/G13*100</f>
        <v>95.711680225025731</v>
      </c>
      <c r="K13" s="131">
        <f>I13/H13*100</f>
        <v>50.28812883880456</v>
      </c>
    </row>
    <row r="14" spans="2:12">
      <c r="B14" s="236" t="s">
        <v>19</v>
      </c>
      <c r="C14" s="235"/>
      <c r="D14" s="235"/>
      <c r="E14" s="235"/>
      <c r="F14" s="237"/>
      <c r="G14" s="131">
        <v>740.3</v>
      </c>
      <c r="H14" s="131">
        <v>0</v>
      </c>
      <c r="I14" s="131">
        <v>44350.94</v>
      </c>
      <c r="J14" s="131">
        <f>I14/G14*100</f>
        <v>5990.9415101985687</v>
      </c>
      <c r="K14" s="131"/>
    </row>
    <row r="15" spans="2:12">
      <c r="B15" s="16" t="s">
        <v>1</v>
      </c>
      <c r="C15" s="17"/>
      <c r="D15" s="17"/>
      <c r="E15" s="17"/>
      <c r="F15" s="17"/>
      <c r="G15" s="40">
        <f>G13+G14</f>
        <v>1652747</v>
      </c>
      <c r="H15" s="130">
        <f>H13+H14</f>
        <v>3144208</v>
      </c>
      <c r="I15" s="36">
        <f>I13+I14</f>
        <v>1625514.31</v>
      </c>
      <c r="J15" s="36">
        <f>I15/G15*100</f>
        <v>98.352277148287072</v>
      </c>
      <c r="K15" s="36">
        <f>I15/H15*100</f>
        <v>51.698688827202275</v>
      </c>
    </row>
    <row r="16" spans="2:12">
      <c r="B16" s="238" t="s">
        <v>122</v>
      </c>
      <c r="C16" s="231"/>
      <c r="D16" s="231"/>
      <c r="E16" s="231"/>
      <c r="F16" s="231"/>
      <c r="G16" s="37">
        <f>G12-G15</f>
        <v>-108935.52000000002</v>
      </c>
      <c r="H16" s="37">
        <v>8000</v>
      </c>
      <c r="I16" s="37">
        <f>I12-I15</f>
        <v>66902.35999999987</v>
      </c>
      <c r="J16" s="36">
        <f>I16/G16*100</f>
        <v>-61.414642349896397</v>
      </c>
      <c r="K16" s="36"/>
    </row>
    <row r="17" spans="1:48" ht="18">
      <c r="B17" s="3"/>
      <c r="C17" s="7"/>
      <c r="D17" s="7"/>
      <c r="E17" s="7"/>
      <c r="F17" s="7"/>
      <c r="G17" s="7"/>
      <c r="H17" s="7"/>
      <c r="I17" s="7"/>
      <c r="J17" s="1"/>
      <c r="K17" s="1"/>
      <c r="L17" s="1"/>
    </row>
    <row r="18" spans="1:48" ht="18" customHeight="1">
      <c r="B18" s="241" t="s">
        <v>38</v>
      </c>
      <c r="C18" s="241"/>
      <c r="D18" s="241"/>
      <c r="E18" s="241"/>
      <c r="F18" s="241"/>
      <c r="G18" s="38"/>
      <c r="H18" s="7"/>
      <c r="I18" s="7"/>
      <c r="J18" s="1"/>
      <c r="K18" s="1"/>
      <c r="L18" s="1"/>
    </row>
    <row r="19" spans="1:48" ht="38.25">
      <c r="B19" s="245" t="s">
        <v>6</v>
      </c>
      <c r="C19" s="245"/>
      <c r="D19" s="245"/>
      <c r="E19" s="245"/>
      <c r="F19" s="245"/>
      <c r="G19" s="22" t="s">
        <v>157</v>
      </c>
      <c r="H19" s="2" t="s">
        <v>162</v>
      </c>
      <c r="I19" s="22" t="s">
        <v>161</v>
      </c>
      <c r="J19" s="2" t="s">
        <v>15</v>
      </c>
      <c r="K19" s="2" t="s">
        <v>15</v>
      </c>
    </row>
    <row r="20" spans="1:48">
      <c r="B20" s="246">
        <v>1</v>
      </c>
      <c r="C20" s="247"/>
      <c r="D20" s="247"/>
      <c r="E20" s="247"/>
      <c r="F20" s="247"/>
      <c r="G20" s="29">
        <v>2</v>
      </c>
      <c r="H20" s="27">
        <v>3</v>
      </c>
      <c r="I20" s="27">
        <v>4</v>
      </c>
      <c r="J20" s="27" t="s">
        <v>124</v>
      </c>
      <c r="K20" s="27" t="s">
        <v>125</v>
      </c>
    </row>
    <row r="21" spans="1:48" ht="27" customHeight="1">
      <c r="B21" s="233" t="s">
        <v>20</v>
      </c>
      <c r="C21" s="248"/>
      <c r="D21" s="248"/>
      <c r="E21" s="248"/>
      <c r="F21" s="248"/>
      <c r="G21" s="193"/>
      <c r="H21" s="35">
        <v>0</v>
      </c>
      <c r="I21" s="35"/>
      <c r="J21" s="15"/>
      <c r="K21" s="15"/>
    </row>
    <row r="22" spans="1:48" ht="27" customHeight="1">
      <c r="B22" s="233" t="s">
        <v>21</v>
      </c>
      <c r="C22" s="234"/>
      <c r="D22" s="234"/>
      <c r="E22" s="234"/>
      <c r="F22" s="234"/>
      <c r="G22" s="224"/>
      <c r="H22" s="131">
        <v>0</v>
      </c>
      <c r="I22" s="131"/>
      <c r="J22" s="15"/>
      <c r="K22" s="15"/>
    </row>
    <row r="23" spans="1:48" ht="15" customHeight="1">
      <c r="B23" s="253" t="s">
        <v>33</v>
      </c>
      <c r="C23" s="254"/>
      <c r="D23" s="254"/>
      <c r="E23" s="254"/>
      <c r="F23" s="255"/>
      <c r="G23" s="194"/>
      <c r="H23" s="225">
        <v>0</v>
      </c>
      <c r="I23" s="225"/>
      <c r="J23" s="30"/>
      <c r="K23" s="30"/>
    </row>
    <row r="24" spans="1:48" s="31" customFormat="1" ht="15" customHeight="1">
      <c r="A24"/>
      <c r="B24" s="233" t="s">
        <v>11</v>
      </c>
      <c r="C24" s="234"/>
      <c r="D24" s="234"/>
      <c r="E24" s="234"/>
      <c r="F24" s="234"/>
      <c r="G24" s="35"/>
      <c r="H24" s="150">
        <v>38800</v>
      </c>
      <c r="I24" s="35"/>
      <c r="J24" s="35"/>
      <c r="K24" s="3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31" customFormat="1" ht="28.15" customHeight="1">
      <c r="A25"/>
      <c r="B25" s="233" t="s">
        <v>123</v>
      </c>
      <c r="C25" s="234"/>
      <c r="D25" s="234"/>
      <c r="E25" s="234"/>
      <c r="F25" s="234"/>
      <c r="G25" s="35"/>
      <c r="H25" s="35">
        <v>46800</v>
      </c>
      <c r="I25" s="35"/>
      <c r="J25" s="35"/>
      <c r="K25" s="3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31" customFormat="1" ht="15" customHeight="1">
      <c r="A26"/>
      <c r="B26" s="242" t="s">
        <v>197</v>
      </c>
      <c r="C26" s="243"/>
      <c r="D26" s="243"/>
      <c r="E26" s="243"/>
      <c r="F26" s="244"/>
      <c r="G26" s="184"/>
      <c r="H26" s="184"/>
      <c r="I26" s="124"/>
      <c r="J26" s="23"/>
      <c r="K26" s="2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B27" s="249" t="s">
        <v>198</v>
      </c>
      <c r="C27" s="250"/>
      <c r="D27" s="250"/>
      <c r="E27" s="250"/>
      <c r="F27" s="250"/>
      <c r="G27" s="44"/>
      <c r="H27" s="44"/>
      <c r="I27" s="44"/>
      <c r="J27" s="23"/>
      <c r="K27" s="23"/>
    </row>
    <row r="28" spans="1:48"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8">
      <c r="B29" s="240" t="s">
        <v>39</v>
      </c>
      <c r="C29" s="240"/>
      <c r="D29" s="240"/>
      <c r="E29" s="240"/>
      <c r="F29" s="240"/>
      <c r="G29" s="240"/>
      <c r="H29" s="240"/>
      <c r="I29" s="240"/>
      <c r="J29" s="240"/>
      <c r="K29" s="240"/>
    </row>
    <row r="30" spans="1:48" ht="15" customHeight="1">
      <c r="B30" s="240" t="s">
        <v>40</v>
      </c>
      <c r="C30" s="240"/>
      <c r="D30" s="240"/>
      <c r="E30" s="240"/>
      <c r="F30" s="240"/>
      <c r="G30" s="240"/>
      <c r="H30" s="240"/>
      <c r="I30" s="240"/>
      <c r="J30" s="240"/>
      <c r="K30" s="240"/>
    </row>
    <row r="31" spans="1:48" ht="15" customHeight="1">
      <c r="B31" s="240" t="s">
        <v>36</v>
      </c>
      <c r="C31" s="240"/>
      <c r="D31" s="240"/>
      <c r="E31" s="240"/>
      <c r="F31" s="240"/>
      <c r="G31" s="240"/>
      <c r="H31" s="240"/>
      <c r="I31" s="240"/>
      <c r="J31" s="240"/>
      <c r="K31" s="240"/>
    </row>
    <row r="32" spans="1:48" ht="36.75" customHeight="1">
      <c r="B32" s="240"/>
      <c r="C32" s="240"/>
      <c r="D32" s="240"/>
      <c r="E32" s="240"/>
      <c r="F32" s="240"/>
      <c r="G32" s="240"/>
      <c r="H32" s="240"/>
      <c r="I32" s="240"/>
      <c r="J32" s="240"/>
      <c r="K32" s="240"/>
    </row>
    <row r="33" spans="2:11" ht="15" customHeight="1">
      <c r="B33" s="229" t="s">
        <v>41</v>
      </c>
      <c r="C33" s="229"/>
      <c r="D33" s="229"/>
      <c r="E33" s="229"/>
      <c r="F33" s="229"/>
      <c r="G33" s="229"/>
      <c r="H33" s="229"/>
      <c r="I33" s="229"/>
      <c r="J33" s="229"/>
      <c r="K33" s="229"/>
    </row>
    <row r="34" spans="2:11">
      <c r="B34" s="229"/>
      <c r="C34" s="229"/>
      <c r="D34" s="229"/>
      <c r="E34" s="229"/>
      <c r="F34" s="229"/>
      <c r="G34" s="229"/>
      <c r="H34" s="229"/>
      <c r="I34" s="229"/>
      <c r="J34" s="229"/>
      <c r="K34" s="229"/>
    </row>
  </sheetData>
  <mergeCells count="26">
    <mergeCell ref="B27:F27"/>
    <mergeCell ref="B5:K5"/>
    <mergeCell ref="B3:K3"/>
    <mergeCell ref="B1:K1"/>
    <mergeCell ref="B31:K32"/>
    <mergeCell ref="B8:F8"/>
    <mergeCell ref="B9:F9"/>
    <mergeCell ref="B7:F7"/>
    <mergeCell ref="B23:F23"/>
    <mergeCell ref="B25:F25"/>
    <mergeCell ref="B33:K34"/>
    <mergeCell ref="B12:F12"/>
    <mergeCell ref="B22:F22"/>
    <mergeCell ref="B10:F10"/>
    <mergeCell ref="B11:F11"/>
    <mergeCell ref="B14:F14"/>
    <mergeCell ref="B16:F16"/>
    <mergeCell ref="B13:F13"/>
    <mergeCell ref="B29:K29"/>
    <mergeCell ref="B30:K30"/>
    <mergeCell ref="B18:F18"/>
    <mergeCell ref="B24:F24"/>
    <mergeCell ref="B26:F26"/>
    <mergeCell ref="B19:F19"/>
    <mergeCell ref="B20:F20"/>
    <mergeCell ref="B21:F21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100"/>
  <sheetViews>
    <sheetView zoomScale="90" zoomScaleNormal="90" workbookViewId="0">
      <selection activeCell="K39" sqref="K39"/>
    </sheetView>
  </sheetViews>
  <sheetFormatPr defaultRowHeight="15"/>
  <cols>
    <col min="2" max="2" width="3.42578125" customWidth="1"/>
    <col min="3" max="3" width="4.28515625" customWidth="1"/>
    <col min="4" max="4" width="11.42578125" customWidth="1"/>
    <col min="5" max="5" width="8.42578125" customWidth="1"/>
    <col min="6" max="6" width="33.28515625" customWidth="1"/>
    <col min="7" max="7" width="25.28515625" customWidth="1"/>
    <col min="8" max="8" width="25.28515625" style="192" customWidth="1"/>
    <col min="9" max="9" width="25.28515625" customWidth="1"/>
    <col min="10" max="11" width="15.7109375" customWidth="1"/>
  </cols>
  <sheetData>
    <row r="1" spans="2:11" ht="18">
      <c r="B1" s="3"/>
      <c r="C1" s="3"/>
      <c r="D1" s="3"/>
      <c r="E1" s="3"/>
      <c r="F1" s="3"/>
      <c r="G1" s="3"/>
      <c r="H1" s="186"/>
      <c r="I1" s="3"/>
      <c r="J1" s="3"/>
      <c r="K1" s="3"/>
    </row>
    <row r="2" spans="2:11" ht="15.75" customHeight="1">
      <c r="B2" s="228" t="s">
        <v>8</v>
      </c>
      <c r="C2" s="228"/>
      <c r="D2" s="228"/>
      <c r="E2" s="228"/>
      <c r="F2" s="228"/>
      <c r="G2" s="228"/>
      <c r="H2" s="228"/>
      <c r="I2" s="228"/>
      <c r="J2" s="228"/>
      <c r="K2" s="228"/>
    </row>
    <row r="3" spans="2:11" ht="18">
      <c r="B3" s="3"/>
      <c r="C3" s="3"/>
      <c r="D3" s="3"/>
      <c r="E3" s="3"/>
      <c r="F3" s="3"/>
      <c r="G3" s="3"/>
      <c r="H3" s="186"/>
      <c r="I3" s="4"/>
      <c r="J3" s="4"/>
      <c r="K3" s="4"/>
    </row>
    <row r="4" spans="2:11" ht="15.75" customHeight="1">
      <c r="B4" s="228" t="s">
        <v>35</v>
      </c>
      <c r="C4" s="228"/>
      <c r="D4" s="228"/>
      <c r="E4" s="228"/>
      <c r="F4" s="228"/>
      <c r="G4" s="228"/>
      <c r="H4" s="228"/>
      <c r="I4" s="228"/>
      <c r="J4" s="228"/>
      <c r="K4" s="228"/>
    </row>
    <row r="5" spans="2:11" ht="18">
      <c r="B5" s="3"/>
      <c r="C5" s="3"/>
      <c r="D5" s="3"/>
      <c r="E5" s="3"/>
      <c r="F5" s="3"/>
      <c r="G5" s="3"/>
      <c r="H5" s="186"/>
      <c r="I5" s="4"/>
      <c r="J5" s="4"/>
      <c r="K5" s="4"/>
    </row>
    <row r="6" spans="2:11" ht="15.75" customHeight="1">
      <c r="B6" s="228" t="s">
        <v>27</v>
      </c>
      <c r="C6" s="228"/>
      <c r="D6" s="228"/>
      <c r="E6" s="228"/>
      <c r="F6" s="228"/>
      <c r="G6" s="228"/>
      <c r="H6" s="228"/>
      <c r="I6" s="228"/>
      <c r="J6" s="228"/>
      <c r="K6" s="228"/>
    </row>
    <row r="7" spans="2:11" ht="18">
      <c r="B7" s="3"/>
      <c r="C7" s="3"/>
      <c r="D7" s="3"/>
      <c r="E7" s="3"/>
      <c r="F7" s="3"/>
      <c r="G7" s="3"/>
      <c r="H7" s="186"/>
      <c r="I7" s="4"/>
      <c r="J7" s="4"/>
      <c r="K7" s="4"/>
    </row>
    <row r="8" spans="2:11" ht="45" customHeight="1">
      <c r="B8" s="259" t="s">
        <v>6</v>
      </c>
      <c r="C8" s="260"/>
      <c r="D8" s="260"/>
      <c r="E8" s="260"/>
      <c r="F8" s="261"/>
      <c r="G8" s="30" t="s">
        <v>163</v>
      </c>
      <c r="H8" s="187" t="s">
        <v>162</v>
      </c>
      <c r="I8" s="30" t="s">
        <v>164</v>
      </c>
      <c r="J8" s="30" t="s">
        <v>15</v>
      </c>
      <c r="K8" s="30" t="s">
        <v>32</v>
      </c>
    </row>
    <row r="9" spans="2:11">
      <c r="B9" s="256">
        <v>1</v>
      </c>
      <c r="C9" s="257"/>
      <c r="D9" s="257"/>
      <c r="E9" s="257"/>
      <c r="F9" s="258"/>
      <c r="G9" s="32">
        <v>2</v>
      </c>
      <c r="H9" s="188">
        <v>3</v>
      </c>
      <c r="I9" s="32">
        <v>4</v>
      </c>
      <c r="J9" s="32" t="s">
        <v>124</v>
      </c>
      <c r="K9" s="32" t="s">
        <v>125</v>
      </c>
    </row>
    <row r="10" spans="2:11">
      <c r="B10" s="8"/>
      <c r="C10" s="8"/>
      <c r="D10" s="8"/>
      <c r="E10" s="8"/>
      <c r="F10" s="8" t="s">
        <v>31</v>
      </c>
      <c r="G10" s="123">
        <f>G11</f>
        <v>1543811.48</v>
      </c>
      <c r="H10" s="189">
        <f>H11</f>
        <v>3152208</v>
      </c>
      <c r="I10" s="124">
        <f>I11</f>
        <v>1692416.67</v>
      </c>
      <c r="J10" s="44">
        <f t="shared" ref="J10:J32" si="0">I10/G10*100</f>
        <v>109.62586377450698</v>
      </c>
      <c r="K10" s="44">
        <f>I10/H10*100</f>
        <v>53.689879284615735</v>
      </c>
    </row>
    <row r="11" spans="2:11">
      <c r="B11" s="8">
        <v>6</v>
      </c>
      <c r="C11" s="8"/>
      <c r="D11" s="8"/>
      <c r="E11" s="8"/>
      <c r="F11" s="8" t="s">
        <v>2</v>
      </c>
      <c r="G11" s="43">
        <f>G12+G22+G25+G30</f>
        <v>1543811.48</v>
      </c>
      <c r="H11" s="190">
        <f>H12+H22+H25+H30</f>
        <v>3152208</v>
      </c>
      <c r="I11" s="43">
        <f>I12+I22+I25+I30</f>
        <v>1692416.67</v>
      </c>
      <c r="J11" s="44">
        <f t="shared" si="0"/>
        <v>109.62586377450698</v>
      </c>
      <c r="K11" s="44">
        <f>I11/H11*100</f>
        <v>53.689879284615735</v>
      </c>
    </row>
    <row r="12" spans="2:11" ht="25.5">
      <c r="B12" s="8"/>
      <c r="C12" s="8">
        <v>63</v>
      </c>
      <c r="D12" s="11"/>
      <c r="E12" s="11"/>
      <c r="F12" s="11" t="s">
        <v>10</v>
      </c>
      <c r="G12" s="42">
        <f>G13+G15+G17+G20</f>
        <v>8950</v>
      </c>
      <c r="H12" s="132">
        <v>10000</v>
      </c>
      <c r="I12" s="44">
        <f>I17</f>
        <v>7350</v>
      </c>
      <c r="J12" s="44">
        <f t="shared" si="0"/>
        <v>82.122905027932958</v>
      </c>
      <c r="K12" s="44">
        <f>I12/H12*100</f>
        <v>73.5</v>
      </c>
    </row>
    <row r="13" spans="2:11">
      <c r="B13" s="9"/>
      <c r="C13" s="9"/>
      <c r="D13" s="9">
        <v>632</v>
      </c>
      <c r="E13" s="9"/>
      <c r="F13" s="9" t="s">
        <v>43</v>
      </c>
      <c r="G13" s="42">
        <f>G14</f>
        <v>0</v>
      </c>
      <c r="H13" s="132" t="s">
        <v>177</v>
      </c>
      <c r="I13" s="44">
        <v>0</v>
      </c>
      <c r="J13" s="44"/>
      <c r="K13" s="44"/>
    </row>
    <row r="14" spans="2:11">
      <c r="B14" s="9"/>
      <c r="C14" s="9"/>
      <c r="D14" s="9"/>
      <c r="E14" s="9">
        <v>6323</v>
      </c>
      <c r="F14" s="9" t="s">
        <v>44</v>
      </c>
      <c r="G14" s="42">
        <v>0</v>
      </c>
      <c r="H14" s="132" t="s">
        <v>177</v>
      </c>
      <c r="I14" s="44">
        <v>0</v>
      </c>
      <c r="J14" s="44"/>
      <c r="K14" s="44"/>
    </row>
    <row r="15" spans="2:11">
      <c r="B15" s="9"/>
      <c r="C15" s="9"/>
      <c r="D15" s="9">
        <v>634</v>
      </c>
      <c r="E15" s="9"/>
      <c r="F15" s="9" t="s">
        <v>126</v>
      </c>
      <c r="G15" s="42">
        <f>G16</f>
        <v>0</v>
      </c>
      <c r="H15" s="132" t="s">
        <v>177</v>
      </c>
      <c r="I15" s="44">
        <v>0</v>
      </c>
      <c r="J15" s="44"/>
      <c r="K15" s="44"/>
    </row>
    <row r="16" spans="2:11">
      <c r="B16" s="9"/>
      <c r="C16" s="9"/>
      <c r="D16" s="9"/>
      <c r="E16" s="9">
        <v>6341</v>
      </c>
      <c r="F16" s="9" t="s">
        <v>127</v>
      </c>
      <c r="G16" s="42">
        <v>0</v>
      </c>
      <c r="H16" s="132" t="s">
        <v>177</v>
      </c>
      <c r="I16" s="44">
        <v>0</v>
      </c>
      <c r="J16" s="44"/>
      <c r="K16" s="44"/>
    </row>
    <row r="17" spans="2:11" ht="27" customHeight="1">
      <c r="B17" s="9"/>
      <c r="C17" s="9"/>
      <c r="D17" s="10">
        <v>636</v>
      </c>
      <c r="E17" s="9"/>
      <c r="F17" s="18" t="s">
        <v>45</v>
      </c>
      <c r="G17" s="42">
        <f>G18+G19</f>
        <v>8950</v>
      </c>
      <c r="H17" s="132" t="s">
        <v>177</v>
      </c>
      <c r="I17" s="44">
        <f>I18+I19</f>
        <v>7350</v>
      </c>
      <c r="J17" s="44">
        <f t="shared" si="0"/>
        <v>82.122905027932958</v>
      </c>
      <c r="K17" s="44"/>
    </row>
    <row r="18" spans="2:11" ht="38.25">
      <c r="B18" s="9"/>
      <c r="C18" s="9"/>
      <c r="D18" s="9"/>
      <c r="E18" s="9">
        <v>6361</v>
      </c>
      <c r="F18" s="18" t="s">
        <v>46</v>
      </c>
      <c r="G18" s="44">
        <v>8450</v>
      </c>
      <c r="H18" s="132" t="s">
        <v>177</v>
      </c>
      <c r="I18" s="44">
        <v>6750</v>
      </c>
      <c r="J18" s="44">
        <f t="shared" si="0"/>
        <v>79.881656804733723</v>
      </c>
      <c r="K18" s="44"/>
    </row>
    <row r="19" spans="2:11" ht="38.25">
      <c r="B19" s="9"/>
      <c r="C19" s="9"/>
      <c r="D19" s="9"/>
      <c r="E19" s="9">
        <v>6362</v>
      </c>
      <c r="F19" s="18" t="s">
        <v>47</v>
      </c>
      <c r="G19" s="44">
        <v>500</v>
      </c>
      <c r="H19" s="132" t="s">
        <v>177</v>
      </c>
      <c r="I19" s="44">
        <v>600</v>
      </c>
      <c r="J19" s="44">
        <f t="shared" si="0"/>
        <v>120</v>
      </c>
      <c r="K19" s="44"/>
    </row>
    <row r="20" spans="2:11" ht="25.5">
      <c r="B20" s="9"/>
      <c r="C20" s="9"/>
      <c r="D20" s="9">
        <v>639</v>
      </c>
      <c r="E20" s="9"/>
      <c r="F20" s="18" t="s">
        <v>48</v>
      </c>
      <c r="G20" s="42">
        <v>0</v>
      </c>
      <c r="H20" s="132" t="s">
        <v>177</v>
      </c>
      <c r="I20" s="44">
        <v>0</v>
      </c>
      <c r="J20" s="44"/>
      <c r="K20" s="44"/>
    </row>
    <row r="21" spans="2:11" ht="25.5">
      <c r="B21" s="9"/>
      <c r="C21" s="9"/>
      <c r="D21" s="9"/>
      <c r="E21" s="9">
        <v>6391</v>
      </c>
      <c r="F21" s="18" t="s">
        <v>49</v>
      </c>
      <c r="G21" s="42">
        <v>0</v>
      </c>
      <c r="H21" s="132" t="s">
        <v>177</v>
      </c>
      <c r="I21" s="44">
        <v>0</v>
      </c>
      <c r="J21" s="44"/>
      <c r="K21" s="44"/>
    </row>
    <row r="22" spans="2:11" ht="38.25">
      <c r="B22" s="9"/>
      <c r="C22" s="14">
        <v>65</v>
      </c>
      <c r="D22" s="9"/>
      <c r="E22" s="9"/>
      <c r="F22" s="18" t="s">
        <v>58</v>
      </c>
      <c r="G22" s="42">
        <f t="shared" ref="G22:I23" si="1">G23</f>
        <v>265811.14</v>
      </c>
      <c r="H22" s="132">
        <v>530000</v>
      </c>
      <c r="I22" s="44">
        <f t="shared" si="1"/>
        <v>264545.90999999997</v>
      </c>
      <c r="J22" s="44">
        <f t="shared" si="0"/>
        <v>99.524011672347498</v>
      </c>
      <c r="K22" s="44">
        <f>I22/H22*100</f>
        <v>49.914322641509429</v>
      </c>
    </row>
    <row r="23" spans="2:11" ht="22.9" customHeight="1">
      <c r="B23" s="9"/>
      <c r="C23" s="9"/>
      <c r="D23" s="9">
        <v>652</v>
      </c>
      <c r="E23" s="9"/>
      <c r="F23" s="18" t="s">
        <v>50</v>
      </c>
      <c r="G23" s="42">
        <f t="shared" si="1"/>
        <v>265811.14</v>
      </c>
      <c r="H23" s="132" t="s">
        <v>177</v>
      </c>
      <c r="I23" s="44">
        <f t="shared" si="1"/>
        <v>264545.90999999997</v>
      </c>
      <c r="J23" s="44">
        <f t="shared" si="0"/>
        <v>99.524011672347498</v>
      </c>
      <c r="K23" s="44"/>
    </row>
    <row r="24" spans="2:11">
      <c r="B24" s="9"/>
      <c r="C24" s="9"/>
      <c r="D24" s="9"/>
      <c r="E24" s="9">
        <v>6526</v>
      </c>
      <c r="F24" s="18" t="s">
        <v>51</v>
      </c>
      <c r="G24" s="44">
        <v>265811.14</v>
      </c>
      <c r="H24" s="132" t="s">
        <v>177</v>
      </c>
      <c r="I24" s="44">
        <v>264545.90999999997</v>
      </c>
      <c r="J24" s="44">
        <f t="shared" si="0"/>
        <v>99.524011672347498</v>
      </c>
      <c r="K24" s="44"/>
    </row>
    <row r="25" spans="2:11" ht="25.5">
      <c r="B25" s="9"/>
      <c r="C25" s="14">
        <v>66</v>
      </c>
      <c r="D25" s="10"/>
      <c r="E25" s="10"/>
      <c r="F25" s="11" t="s">
        <v>12</v>
      </c>
      <c r="G25" s="42">
        <f>G26+G28</f>
        <v>11185.02</v>
      </c>
      <c r="H25" s="132">
        <v>14300</v>
      </c>
      <c r="I25" s="44">
        <f>I26+I28</f>
        <v>11040.98</v>
      </c>
      <c r="J25" s="44">
        <f t="shared" si="0"/>
        <v>98.712206147150368</v>
      </c>
      <c r="K25" s="44">
        <f>I25/H25*100</f>
        <v>77.209650349650346</v>
      </c>
    </row>
    <row r="26" spans="2:11" ht="25.5">
      <c r="B26" s="9"/>
      <c r="C26" s="14"/>
      <c r="D26" s="10">
        <v>661</v>
      </c>
      <c r="E26" s="10"/>
      <c r="F26" s="11" t="s">
        <v>22</v>
      </c>
      <c r="G26" s="42">
        <f>G27</f>
        <v>3946.43</v>
      </c>
      <c r="H26" s="132" t="s">
        <v>177</v>
      </c>
      <c r="I26" s="44">
        <f>I27</f>
        <v>4328.76</v>
      </c>
      <c r="J26" s="44">
        <f t="shared" si="0"/>
        <v>109.68799649303295</v>
      </c>
      <c r="K26" s="44">
        <v>0</v>
      </c>
    </row>
    <row r="27" spans="2:11">
      <c r="B27" s="9"/>
      <c r="C27" s="14"/>
      <c r="D27" s="10"/>
      <c r="E27" s="10">
        <v>6615</v>
      </c>
      <c r="F27" s="11" t="s">
        <v>52</v>
      </c>
      <c r="G27" s="44">
        <v>3946.43</v>
      </c>
      <c r="H27" s="132" t="s">
        <v>177</v>
      </c>
      <c r="I27" s="44">
        <v>4328.76</v>
      </c>
      <c r="J27" s="44">
        <f t="shared" si="0"/>
        <v>109.68799649303295</v>
      </c>
      <c r="K27" s="44">
        <v>0</v>
      </c>
    </row>
    <row r="28" spans="2:11" ht="25.5">
      <c r="B28" s="9"/>
      <c r="C28" s="14"/>
      <c r="D28" s="10">
        <v>663</v>
      </c>
      <c r="E28" s="10"/>
      <c r="F28" s="11" t="s">
        <v>59</v>
      </c>
      <c r="G28" s="42">
        <f>G29</f>
        <v>7238.59</v>
      </c>
      <c r="H28" s="132" t="s">
        <v>177</v>
      </c>
      <c r="I28" s="44">
        <f>I29</f>
        <v>6712.22</v>
      </c>
      <c r="J28" s="44">
        <f t="shared" si="0"/>
        <v>92.728279955074129</v>
      </c>
      <c r="K28" s="44"/>
    </row>
    <row r="29" spans="2:11">
      <c r="B29" s="9"/>
      <c r="C29" s="14"/>
      <c r="D29" s="10"/>
      <c r="E29" s="10">
        <v>6631</v>
      </c>
      <c r="F29" s="11" t="s">
        <v>53</v>
      </c>
      <c r="G29" s="44">
        <v>7238.59</v>
      </c>
      <c r="H29" s="132" t="s">
        <v>177</v>
      </c>
      <c r="I29" s="44">
        <v>6712.22</v>
      </c>
      <c r="J29" s="44">
        <f t="shared" si="0"/>
        <v>92.728279955074129</v>
      </c>
      <c r="K29" s="44"/>
    </row>
    <row r="30" spans="2:11">
      <c r="B30" s="9"/>
      <c r="C30" s="14">
        <v>67</v>
      </c>
      <c r="D30" s="10"/>
      <c r="E30" s="10"/>
      <c r="F30" s="11" t="s">
        <v>54</v>
      </c>
      <c r="G30" s="42">
        <f>G31</f>
        <v>1257865.32</v>
      </c>
      <c r="H30" s="132">
        <v>2597908</v>
      </c>
      <c r="I30" s="44">
        <f>I31</f>
        <v>1409479.78</v>
      </c>
      <c r="J30" s="44">
        <f t="shared" si="0"/>
        <v>112.05331426102121</v>
      </c>
      <c r="K30" s="44">
        <f>I30/H30*100</f>
        <v>54.254414705986505</v>
      </c>
    </row>
    <row r="31" spans="2:11" ht="38.25">
      <c r="B31" s="9"/>
      <c r="C31" s="9"/>
      <c r="D31" s="10">
        <v>671</v>
      </c>
      <c r="E31" s="10"/>
      <c r="F31" s="12" t="s">
        <v>57</v>
      </c>
      <c r="G31" s="42">
        <f>G32+G33</f>
        <v>1257865.32</v>
      </c>
      <c r="H31" s="132" t="s">
        <v>177</v>
      </c>
      <c r="I31" s="44">
        <f>I32+I33</f>
        <v>1409479.78</v>
      </c>
      <c r="J31" s="44">
        <f t="shared" si="0"/>
        <v>112.05331426102121</v>
      </c>
      <c r="K31" s="44"/>
    </row>
    <row r="32" spans="2:11" ht="25.5">
      <c r="B32" s="9"/>
      <c r="C32" s="14"/>
      <c r="D32" s="23"/>
      <c r="E32" s="10">
        <v>6711</v>
      </c>
      <c r="F32" s="11" t="s">
        <v>55</v>
      </c>
      <c r="G32" s="44">
        <v>1257865.32</v>
      </c>
      <c r="H32" s="132" t="s">
        <v>177</v>
      </c>
      <c r="I32" s="44">
        <v>1409479.78</v>
      </c>
      <c r="J32" s="44">
        <f t="shared" si="0"/>
        <v>112.05331426102121</v>
      </c>
      <c r="K32" s="44"/>
    </row>
    <row r="33" spans="2:11" ht="38.25">
      <c r="B33" s="9"/>
      <c r="C33" s="9"/>
      <c r="D33" s="41"/>
      <c r="E33" s="10">
        <v>6712</v>
      </c>
      <c r="F33" s="11" t="s">
        <v>56</v>
      </c>
      <c r="G33" s="42">
        <v>0</v>
      </c>
      <c r="H33" s="132" t="s">
        <v>177</v>
      </c>
      <c r="I33" s="44">
        <v>0</v>
      </c>
      <c r="J33" s="44">
        <v>0</v>
      </c>
      <c r="K33" s="44">
        <v>0</v>
      </c>
    </row>
    <row r="35" spans="2:11" ht="18">
      <c r="B35" s="3"/>
      <c r="C35" s="3"/>
      <c r="D35" s="3"/>
      <c r="E35" s="3"/>
      <c r="F35" s="3"/>
      <c r="G35" s="3"/>
      <c r="H35" s="186"/>
      <c r="I35" s="4"/>
      <c r="J35" s="4"/>
      <c r="K35" s="4"/>
    </row>
    <row r="36" spans="2:11" ht="36.75" customHeight="1">
      <c r="B36" s="259" t="s">
        <v>6</v>
      </c>
      <c r="C36" s="260"/>
      <c r="D36" s="260"/>
      <c r="E36" s="260"/>
      <c r="F36" s="261"/>
      <c r="G36" s="30" t="s">
        <v>158</v>
      </c>
      <c r="H36" s="187" t="s">
        <v>169</v>
      </c>
      <c r="I36" s="30" t="s">
        <v>176</v>
      </c>
      <c r="J36" s="30" t="s">
        <v>15</v>
      </c>
      <c r="K36" s="30" t="s">
        <v>32</v>
      </c>
    </row>
    <row r="37" spans="2:11">
      <c r="B37" s="256">
        <v>1</v>
      </c>
      <c r="C37" s="257"/>
      <c r="D37" s="257"/>
      <c r="E37" s="257"/>
      <c r="F37" s="258"/>
      <c r="G37" s="32">
        <v>2</v>
      </c>
      <c r="H37" s="188">
        <v>3</v>
      </c>
      <c r="I37" s="32">
        <v>4</v>
      </c>
      <c r="J37" s="32" t="s">
        <v>124</v>
      </c>
      <c r="K37" s="32" t="s">
        <v>125</v>
      </c>
    </row>
    <row r="38" spans="2:11" s="185" customFormat="1">
      <c r="B38" s="8"/>
      <c r="C38" s="8"/>
      <c r="D38" s="8"/>
      <c r="E38" s="8"/>
      <c r="F38" s="8" t="s">
        <v>30</v>
      </c>
      <c r="G38" s="123">
        <f>G39+G89</f>
        <v>1335693.8799999999</v>
      </c>
      <c r="H38" s="189">
        <f>H39+H89</f>
        <v>3144208</v>
      </c>
      <c r="I38" s="124">
        <f>I39+I89</f>
        <v>1625514.3099999998</v>
      </c>
      <c r="J38" s="44">
        <f t="shared" ref="J38:J60" si="2">I38/G38*100</f>
        <v>121.69811768546847</v>
      </c>
      <c r="K38" s="44">
        <f t="shared" ref="K38:K77" si="3">I38/H38*100</f>
        <v>51.698688827202268</v>
      </c>
    </row>
    <row r="39" spans="2:11">
      <c r="B39" s="8">
        <v>3</v>
      </c>
      <c r="C39" s="8"/>
      <c r="D39" s="8"/>
      <c r="E39" s="8"/>
      <c r="F39" s="8" t="s">
        <v>3</v>
      </c>
      <c r="G39" s="42">
        <f>G40+G49+G77+G82+G85</f>
        <v>1334523.75</v>
      </c>
      <c r="H39" s="132">
        <f>H40+H49+H77+H82+H85</f>
        <v>3144208</v>
      </c>
      <c r="I39" s="42">
        <f>I40+I49+I77+I82+I85</f>
        <v>1581163.3699999999</v>
      </c>
      <c r="J39" s="44">
        <f t="shared" si="2"/>
        <v>118.48147101166239</v>
      </c>
      <c r="K39" s="44">
        <f t="shared" si="3"/>
        <v>50.28812883880456</v>
      </c>
    </row>
    <row r="40" spans="2:11">
      <c r="B40" s="8"/>
      <c r="C40" s="8">
        <v>31</v>
      </c>
      <c r="D40" s="11"/>
      <c r="E40" s="11"/>
      <c r="F40" s="11" t="s">
        <v>4</v>
      </c>
      <c r="G40" s="42">
        <f>G41+G45+G47</f>
        <v>885998.62</v>
      </c>
      <c r="H40" s="132">
        <v>2113100</v>
      </c>
      <c r="I40" s="132">
        <f>I41+I45+I47</f>
        <v>1063798.8699999999</v>
      </c>
      <c r="J40" s="44">
        <f t="shared" si="2"/>
        <v>120.06777956381013</v>
      </c>
      <c r="K40" s="44">
        <f t="shared" si="3"/>
        <v>50.343044342435284</v>
      </c>
    </row>
    <row r="41" spans="2:11">
      <c r="B41" s="9"/>
      <c r="C41" s="9"/>
      <c r="D41" s="9">
        <v>311</v>
      </c>
      <c r="E41" s="9"/>
      <c r="F41" s="9" t="s">
        <v>23</v>
      </c>
      <c r="G41" s="42">
        <f>G42+G43+G44</f>
        <v>725071.29</v>
      </c>
      <c r="H41" s="132" t="s">
        <v>177</v>
      </c>
      <c r="I41" s="42">
        <f>I42+I43+I44</f>
        <v>880221.25</v>
      </c>
      <c r="J41" s="44">
        <f t="shared" si="2"/>
        <v>121.39789040605923</v>
      </c>
      <c r="K41" s="44"/>
    </row>
    <row r="42" spans="2:11">
      <c r="B42" s="9"/>
      <c r="C42" s="9"/>
      <c r="D42" s="9"/>
      <c r="E42" s="67">
        <v>3111</v>
      </c>
      <c r="F42" s="9" t="s">
        <v>24</v>
      </c>
      <c r="G42" s="42">
        <v>625374.28</v>
      </c>
      <c r="H42" s="132" t="s">
        <v>177</v>
      </c>
      <c r="I42" s="44">
        <v>784477.56</v>
      </c>
      <c r="J42" s="44">
        <f t="shared" si="2"/>
        <v>125.44128933476446</v>
      </c>
      <c r="K42" s="44"/>
    </row>
    <row r="43" spans="2:11">
      <c r="B43" s="9"/>
      <c r="C43" s="9"/>
      <c r="D43" s="9"/>
      <c r="E43" s="67">
        <v>3113</v>
      </c>
      <c r="F43" s="45" t="s">
        <v>60</v>
      </c>
      <c r="G43" s="184">
        <v>583.13</v>
      </c>
      <c r="H43" s="132" t="s">
        <v>177</v>
      </c>
      <c r="I43" s="44">
        <v>8196.5</v>
      </c>
      <c r="J43" s="44">
        <f t="shared" si="2"/>
        <v>1405.6042391919468</v>
      </c>
      <c r="K43" s="44"/>
    </row>
    <row r="44" spans="2:11">
      <c r="B44" s="9"/>
      <c r="C44" s="9"/>
      <c r="D44" s="9"/>
      <c r="E44" s="67">
        <v>3114</v>
      </c>
      <c r="F44" s="45" t="s">
        <v>61</v>
      </c>
      <c r="G44" s="184">
        <v>99113.88</v>
      </c>
      <c r="H44" s="132" t="s">
        <v>177</v>
      </c>
      <c r="I44" s="44">
        <v>87547.19</v>
      </c>
      <c r="J44" s="44">
        <f t="shared" si="2"/>
        <v>88.32989890013387</v>
      </c>
      <c r="K44" s="44"/>
    </row>
    <row r="45" spans="2:11">
      <c r="B45" s="9"/>
      <c r="C45" s="9"/>
      <c r="D45" s="9">
        <v>312</v>
      </c>
      <c r="E45" s="67"/>
      <c r="F45" s="9" t="s">
        <v>62</v>
      </c>
      <c r="G45" s="42">
        <f>G46</f>
        <v>44645.73</v>
      </c>
      <c r="H45" s="132" t="s">
        <v>177</v>
      </c>
      <c r="I45" s="133">
        <f>I46</f>
        <v>41717.82</v>
      </c>
      <c r="J45" s="44">
        <f t="shared" si="2"/>
        <v>93.441903626617815</v>
      </c>
      <c r="K45" s="44"/>
    </row>
    <row r="46" spans="2:11">
      <c r="B46" s="9"/>
      <c r="C46" s="9"/>
      <c r="D46" s="9"/>
      <c r="E46" s="67">
        <v>3121</v>
      </c>
      <c r="F46" s="9" t="s">
        <v>62</v>
      </c>
      <c r="G46" s="184">
        <v>44645.73</v>
      </c>
      <c r="H46" s="132" t="s">
        <v>177</v>
      </c>
      <c r="I46" s="44">
        <v>41717.82</v>
      </c>
      <c r="J46" s="44">
        <f t="shared" si="2"/>
        <v>93.441903626617815</v>
      </c>
      <c r="K46" s="44"/>
    </row>
    <row r="47" spans="2:11">
      <c r="B47" s="9"/>
      <c r="C47" s="9"/>
      <c r="D47" s="9">
        <v>313</v>
      </c>
      <c r="E47" s="67"/>
      <c r="F47" s="10" t="s">
        <v>63</v>
      </c>
      <c r="G47" s="42">
        <f>G48</f>
        <v>116281.60000000001</v>
      </c>
      <c r="H47" s="132" t="s">
        <v>177</v>
      </c>
      <c r="I47" s="66">
        <f>I48</f>
        <v>141859.79999999999</v>
      </c>
      <c r="J47" s="44">
        <f t="shared" si="2"/>
        <v>121.99677335021188</v>
      </c>
      <c r="K47" s="44"/>
    </row>
    <row r="48" spans="2:11">
      <c r="B48" s="9"/>
      <c r="C48" s="9"/>
      <c r="D48" s="9"/>
      <c r="E48" s="67">
        <v>3132</v>
      </c>
      <c r="F48" s="45" t="s">
        <v>64</v>
      </c>
      <c r="G48" s="184">
        <v>116281.60000000001</v>
      </c>
      <c r="H48" s="132" t="s">
        <v>177</v>
      </c>
      <c r="I48" s="44">
        <v>141859.79999999999</v>
      </c>
      <c r="J48" s="44">
        <f t="shared" si="2"/>
        <v>121.99677335021188</v>
      </c>
      <c r="K48" s="44"/>
    </row>
    <row r="49" spans="2:11">
      <c r="B49" s="9"/>
      <c r="C49" s="14">
        <v>32</v>
      </c>
      <c r="D49" s="10"/>
      <c r="E49" s="68"/>
      <c r="F49" s="9" t="s">
        <v>9</v>
      </c>
      <c r="G49" s="42">
        <f>G50+G54+G61+G70+G72</f>
        <v>285798.87000000005</v>
      </c>
      <c r="H49" s="132">
        <v>936705</v>
      </c>
      <c r="I49" s="42">
        <f>I50+I54+I61+I70+I72</f>
        <v>373534.75</v>
      </c>
      <c r="J49" s="44">
        <f t="shared" si="2"/>
        <v>130.69846987148688</v>
      </c>
      <c r="K49" s="44">
        <f t="shared" si="3"/>
        <v>39.877522806006162</v>
      </c>
    </row>
    <row r="50" spans="2:11">
      <c r="B50" s="9"/>
      <c r="C50" s="9"/>
      <c r="D50" s="9">
        <v>321</v>
      </c>
      <c r="E50" s="67"/>
      <c r="F50" s="9" t="s">
        <v>25</v>
      </c>
      <c r="G50" s="42">
        <f>G51+G52+G53</f>
        <v>22674.68</v>
      </c>
      <c r="H50" s="132" t="s">
        <v>177</v>
      </c>
      <c r="I50" s="42">
        <f>I51+I52+I53</f>
        <v>23424.13</v>
      </c>
      <c r="J50" s="44">
        <f t="shared" si="2"/>
        <v>103.30522856331379</v>
      </c>
      <c r="K50" s="44"/>
    </row>
    <row r="51" spans="2:11">
      <c r="B51" s="9"/>
      <c r="C51" s="14"/>
      <c r="D51" s="9"/>
      <c r="E51" s="67">
        <v>3211</v>
      </c>
      <c r="F51" s="18" t="s">
        <v>26</v>
      </c>
      <c r="G51" s="184">
        <v>173</v>
      </c>
      <c r="H51" s="132" t="s">
        <v>177</v>
      </c>
      <c r="I51" s="44">
        <v>1143.1500000000001</v>
      </c>
      <c r="J51" s="44">
        <f t="shared" si="2"/>
        <v>660.78034682080931</v>
      </c>
      <c r="K51" s="44"/>
    </row>
    <row r="52" spans="2:11" ht="25.5">
      <c r="B52" s="9"/>
      <c r="C52" s="14"/>
      <c r="D52" s="10"/>
      <c r="E52" s="46">
        <v>3212</v>
      </c>
      <c r="F52" s="45" t="s">
        <v>65</v>
      </c>
      <c r="G52" s="184">
        <v>20634.330000000002</v>
      </c>
      <c r="H52" s="132" t="s">
        <v>177</v>
      </c>
      <c r="I52" s="44">
        <v>21305.48</v>
      </c>
      <c r="J52" s="44">
        <f t="shared" si="2"/>
        <v>103.25258925295853</v>
      </c>
      <c r="K52" s="44"/>
    </row>
    <row r="53" spans="2:11">
      <c r="B53" s="9"/>
      <c r="C53" s="14"/>
      <c r="D53" s="10"/>
      <c r="E53" s="46">
        <v>3213</v>
      </c>
      <c r="F53" s="45" t="s">
        <v>66</v>
      </c>
      <c r="G53" s="184">
        <v>1867.35</v>
      </c>
      <c r="H53" s="132" t="s">
        <v>177</v>
      </c>
      <c r="I53" s="44">
        <v>975.5</v>
      </c>
      <c r="J53" s="44">
        <f t="shared" si="2"/>
        <v>52.239805071357814</v>
      </c>
      <c r="K53" s="44"/>
    </row>
    <row r="54" spans="2:11">
      <c r="B54" s="9"/>
      <c r="C54" s="9"/>
      <c r="D54" s="51">
        <v>322</v>
      </c>
      <c r="E54" s="52"/>
      <c r="F54" s="53" t="s">
        <v>67</v>
      </c>
      <c r="G54" s="42">
        <f>G55+G56+G57+G58+G59+G60</f>
        <v>201876.52000000002</v>
      </c>
      <c r="H54" s="132" t="s">
        <v>177</v>
      </c>
      <c r="I54" s="42">
        <f>I55+I56+I57+I58+I59+I60</f>
        <v>241240.72</v>
      </c>
      <c r="J54" s="44">
        <f t="shared" si="2"/>
        <v>119.49914730053797</v>
      </c>
      <c r="K54" s="44"/>
    </row>
    <row r="55" spans="2:11">
      <c r="B55" s="9"/>
      <c r="C55" s="9"/>
      <c r="D55" s="47"/>
      <c r="E55" s="48">
        <v>3221</v>
      </c>
      <c r="F55" s="49" t="s">
        <v>68</v>
      </c>
      <c r="G55" s="184">
        <v>20880.009999999998</v>
      </c>
      <c r="H55" s="132" t="s">
        <v>177</v>
      </c>
      <c r="I55" s="44">
        <v>28360.65</v>
      </c>
      <c r="J55" s="44">
        <f t="shared" si="2"/>
        <v>135.82680276494122</v>
      </c>
      <c r="K55" s="44"/>
    </row>
    <row r="56" spans="2:11">
      <c r="B56" s="9"/>
      <c r="C56" s="9"/>
      <c r="D56" s="47"/>
      <c r="E56" s="48">
        <v>3222</v>
      </c>
      <c r="F56" s="49" t="s">
        <v>69</v>
      </c>
      <c r="G56" s="184">
        <v>104896.82</v>
      </c>
      <c r="H56" s="132" t="s">
        <v>177</v>
      </c>
      <c r="I56" s="44">
        <v>131336.01999999999</v>
      </c>
      <c r="J56" s="44">
        <f t="shared" si="2"/>
        <v>125.20495854879108</v>
      </c>
      <c r="K56" s="44"/>
    </row>
    <row r="57" spans="2:11">
      <c r="B57" s="9"/>
      <c r="C57" s="9"/>
      <c r="D57" s="47"/>
      <c r="E57" s="48">
        <v>3223</v>
      </c>
      <c r="F57" s="49" t="s">
        <v>70</v>
      </c>
      <c r="G57" s="184">
        <v>64139.47</v>
      </c>
      <c r="H57" s="132" t="s">
        <v>177</v>
      </c>
      <c r="I57" s="44">
        <v>66099.63</v>
      </c>
      <c r="J57" s="44">
        <f t="shared" si="2"/>
        <v>103.05609011112816</v>
      </c>
      <c r="K57" s="44"/>
    </row>
    <row r="58" spans="2:11">
      <c r="B58" s="9"/>
      <c r="C58" s="9"/>
      <c r="D58" s="47"/>
      <c r="E58" s="48">
        <v>3224</v>
      </c>
      <c r="F58" s="49" t="s">
        <v>71</v>
      </c>
      <c r="G58" s="184">
        <v>2880.64</v>
      </c>
      <c r="H58" s="132" t="s">
        <v>177</v>
      </c>
      <c r="I58" s="44">
        <v>2406.14</v>
      </c>
      <c r="J58" s="44">
        <f t="shared" si="2"/>
        <v>83.527966007553871</v>
      </c>
      <c r="K58" s="44"/>
    </row>
    <row r="59" spans="2:11">
      <c r="B59" s="9"/>
      <c r="C59" s="9"/>
      <c r="D59" s="50"/>
      <c r="E59" s="48">
        <v>3225</v>
      </c>
      <c r="F59" s="49" t="s">
        <v>72</v>
      </c>
      <c r="G59" s="184">
        <v>6328.14</v>
      </c>
      <c r="H59" s="132" t="s">
        <v>177</v>
      </c>
      <c r="I59" s="44">
        <v>11323.62</v>
      </c>
      <c r="J59" s="44">
        <f t="shared" si="2"/>
        <v>178.94073139974779</v>
      </c>
      <c r="K59" s="44"/>
    </row>
    <row r="60" spans="2:11">
      <c r="B60" s="9"/>
      <c r="C60" s="9"/>
      <c r="D60" s="50"/>
      <c r="E60" s="48">
        <v>3227</v>
      </c>
      <c r="F60" s="49" t="s">
        <v>73</v>
      </c>
      <c r="G60" s="184">
        <v>2751.44</v>
      </c>
      <c r="H60" s="132" t="s">
        <v>177</v>
      </c>
      <c r="I60" s="44">
        <v>1714.66</v>
      </c>
      <c r="J60" s="44">
        <f t="shared" si="2"/>
        <v>62.3186404210159</v>
      </c>
      <c r="K60" s="44"/>
    </row>
    <row r="61" spans="2:11">
      <c r="B61" s="9"/>
      <c r="C61" s="9"/>
      <c r="D61" s="54">
        <v>323</v>
      </c>
      <c r="E61" s="55"/>
      <c r="F61" s="56" t="s">
        <v>74</v>
      </c>
      <c r="G61" s="42">
        <f>G62+G63+G64+G65+G66+G67+G68+G69</f>
        <v>60297.72</v>
      </c>
      <c r="H61" s="132" t="s">
        <v>177</v>
      </c>
      <c r="I61" s="42">
        <f>I62+I63+I64+I65+I66+I67+I68+I69</f>
        <v>107121.15000000001</v>
      </c>
      <c r="J61" s="44">
        <f t="shared" ref="J61:J69" si="4">I61/G61*100</f>
        <v>177.6537321809183</v>
      </c>
      <c r="K61" s="44"/>
    </row>
    <row r="62" spans="2:11">
      <c r="B62" s="9"/>
      <c r="C62" s="9"/>
      <c r="D62" s="50"/>
      <c r="E62" s="48">
        <v>3231</v>
      </c>
      <c r="F62" s="49" t="s">
        <v>75</v>
      </c>
      <c r="G62" s="184">
        <v>4307.83</v>
      </c>
      <c r="H62" s="132" t="s">
        <v>177</v>
      </c>
      <c r="I62" s="44">
        <v>5158.1099999999997</v>
      </c>
      <c r="J62" s="44">
        <f t="shared" si="4"/>
        <v>119.73801194568958</v>
      </c>
      <c r="K62" s="44"/>
    </row>
    <row r="63" spans="2:11">
      <c r="B63" s="9"/>
      <c r="C63" s="9"/>
      <c r="D63" s="50"/>
      <c r="E63" s="48">
        <v>3232</v>
      </c>
      <c r="F63" s="49" t="s">
        <v>76</v>
      </c>
      <c r="G63" s="184">
        <v>15555.34</v>
      </c>
      <c r="H63" s="132" t="s">
        <v>177</v>
      </c>
      <c r="I63" s="44">
        <v>52462.75</v>
      </c>
      <c r="J63" s="44">
        <f t="shared" si="4"/>
        <v>337.26520924647099</v>
      </c>
      <c r="K63" s="44"/>
    </row>
    <row r="64" spans="2:11">
      <c r="B64" s="9"/>
      <c r="C64" s="9"/>
      <c r="D64" s="50"/>
      <c r="E64" s="48">
        <v>3233</v>
      </c>
      <c r="F64" s="49" t="s">
        <v>77</v>
      </c>
      <c r="G64" s="184">
        <v>4072.62</v>
      </c>
      <c r="H64" s="132" t="s">
        <v>177</v>
      </c>
      <c r="I64" s="44">
        <v>3701.97</v>
      </c>
      <c r="J64" s="44">
        <f t="shared" si="4"/>
        <v>90.898979035608534</v>
      </c>
      <c r="K64" s="44"/>
    </row>
    <row r="65" spans="2:11">
      <c r="B65" s="9"/>
      <c r="C65" s="9"/>
      <c r="D65" s="50"/>
      <c r="E65" s="48">
        <v>3234</v>
      </c>
      <c r="F65" s="49" t="s">
        <v>78</v>
      </c>
      <c r="G65" s="184">
        <v>25337.45</v>
      </c>
      <c r="H65" s="132" t="s">
        <v>177</v>
      </c>
      <c r="I65" s="44">
        <v>29684.43</v>
      </c>
      <c r="J65" s="44">
        <f t="shared" si="4"/>
        <v>117.15634367310048</v>
      </c>
      <c r="K65" s="44"/>
    </row>
    <row r="66" spans="2:11">
      <c r="B66" s="9"/>
      <c r="C66" s="9"/>
      <c r="D66" s="50"/>
      <c r="E66" s="48">
        <v>3235</v>
      </c>
      <c r="F66" s="49" t="s">
        <v>79</v>
      </c>
      <c r="G66" s="184">
        <v>2500</v>
      </c>
      <c r="H66" s="132" t="s">
        <v>177</v>
      </c>
      <c r="I66" s="44">
        <v>4000</v>
      </c>
      <c r="J66" s="44">
        <f t="shared" si="4"/>
        <v>160</v>
      </c>
      <c r="K66" s="44"/>
    </row>
    <row r="67" spans="2:11">
      <c r="B67" s="9"/>
      <c r="C67" s="9"/>
      <c r="D67" s="50"/>
      <c r="E67" s="48">
        <v>3236</v>
      </c>
      <c r="F67" s="49" t="s">
        <v>80</v>
      </c>
      <c r="G67" s="184">
        <v>3035.88</v>
      </c>
      <c r="H67" s="132" t="s">
        <v>177</v>
      </c>
      <c r="I67" s="44">
        <v>2107.4</v>
      </c>
      <c r="J67" s="44">
        <f t="shared" si="4"/>
        <v>69.416445972831596</v>
      </c>
      <c r="K67" s="44"/>
    </row>
    <row r="68" spans="2:11">
      <c r="B68" s="9"/>
      <c r="C68" s="9"/>
      <c r="D68" s="50"/>
      <c r="E68" s="48">
        <v>3237</v>
      </c>
      <c r="F68" s="49" t="s">
        <v>81</v>
      </c>
      <c r="G68" s="184">
        <v>4029.91</v>
      </c>
      <c r="H68" s="132" t="s">
        <v>177</v>
      </c>
      <c r="I68" s="44">
        <v>8522.9699999999993</v>
      </c>
      <c r="J68" s="44">
        <f t="shared" si="4"/>
        <v>211.49281249457181</v>
      </c>
      <c r="K68" s="44"/>
    </row>
    <row r="69" spans="2:11">
      <c r="B69" s="9"/>
      <c r="C69" s="9"/>
      <c r="D69" s="50"/>
      <c r="E69" s="48">
        <v>3239</v>
      </c>
      <c r="F69" s="49" t="s">
        <v>82</v>
      </c>
      <c r="G69" s="184">
        <v>1458.69</v>
      </c>
      <c r="H69" s="132" t="s">
        <v>177</v>
      </c>
      <c r="I69" s="44">
        <v>1483.52</v>
      </c>
      <c r="J69" s="44">
        <f t="shared" si="4"/>
        <v>101.70221225894467</v>
      </c>
      <c r="K69" s="44"/>
    </row>
    <row r="70" spans="2:11">
      <c r="B70" s="9"/>
      <c r="C70" s="9"/>
      <c r="D70" s="54">
        <v>324</v>
      </c>
      <c r="E70" s="55"/>
      <c r="F70" s="56" t="s">
        <v>83</v>
      </c>
      <c r="G70" s="42">
        <v>0</v>
      </c>
      <c r="H70" s="132" t="s">
        <v>177</v>
      </c>
      <c r="I70" s="44">
        <v>0</v>
      </c>
      <c r="J70" s="44">
        <v>0</v>
      </c>
      <c r="K70" s="44"/>
    </row>
    <row r="71" spans="2:11">
      <c r="B71" s="9"/>
      <c r="C71" s="9"/>
      <c r="D71" s="50"/>
      <c r="E71" s="48">
        <v>3241</v>
      </c>
      <c r="F71" s="49" t="s">
        <v>83</v>
      </c>
      <c r="G71" s="42">
        <v>0</v>
      </c>
      <c r="H71" s="132" t="s">
        <v>177</v>
      </c>
      <c r="I71" s="44">
        <v>0</v>
      </c>
      <c r="J71" s="44">
        <v>0</v>
      </c>
      <c r="K71" s="44"/>
    </row>
    <row r="72" spans="2:11">
      <c r="B72" s="9"/>
      <c r="C72" s="9"/>
      <c r="D72" s="54">
        <v>329</v>
      </c>
      <c r="E72" s="55"/>
      <c r="F72" s="54" t="s">
        <v>84</v>
      </c>
      <c r="G72" s="42">
        <f>G73+G74+G75+G76</f>
        <v>949.95</v>
      </c>
      <c r="H72" s="132" t="s">
        <v>177</v>
      </c>
      <c r="I72" s="42">
        <f>I73+I74+I75+I76</f>
        <v>1748.75</v>
      </c>
      <c r="J72" s="44">
        <f>I72/G72*100</f>
        <v>184.08863624401283</v>
      </c>
      <c r="K72" s="44"/>
    </row>
    <row r="73" spans="2:11">
      <c r="B73" s="9"/>
      <c r="C73" s="9"/>
      <c r="D73" s="50"/>
      <c r="E73" s="48">
        <v>3291</v>
      </c>
      <c r="F73" s="49" t="s">
        <v>85</v>
      </c>
      <c r="G73" s="184">
        <v>220.22</v>
      </c>
      <c r="H73" s="132" t="s">
        <v>177</v>
      </c>
      <c r="I73" s="44">
        <v>402.37</v>
      </c>
      <c r="J73" s="44">
        <f>I73/G73*100</f>
        <v>182.71274180365089</v>
      </c>
      <c r="K73" s="44"/>
    </row>
    <row r="74" spans="2:11">
      <c r="B74" s="9"/>
      <c r="C74" s="9"/>
      <c r="D74" s="50"/>
      <c r="E74" s="48">
        <v>3292</v>
      </c>
      <c r="F74" s="49" t="s">
        <v>86</v>
      </c>
      <c r="G74" s="184">
        <v>217.63</v>
      </c>
      <c r="H74" s="132" t="s">
        <v>177</v>
      </c>
      <c r="I74" s="44">
        <v>190.82</v>
      </c>
      <c r="J74" s="44">
        <f t="shared" ref="J74:J84" si="5">I74/G74*100</f>
        <v>87.680926342875523</v>
      </c>
      <c r="K74" s="44"/>
    </row>
    <row r="75" spans="2:11">
      <c r="B75" s="9"/>
      <c r="C75" s="9"/>
      <c r="D75" s="50"/>
      <c r="E75" s="48">
        <v>3295</v>
      </c>
      <c r="F75" s="49" t="s">
        <v>87</v>
      </c>
      <c r="G75" s="184">
        <v>396.32</v>
      </c>
      <c r="H75" s="132" t="s">
        <v>177</v>
      </c>
      <c r="I75" s="44">
        <v>991.16</v>
      </c>
      <c r="J75" s="44">
        <f t="shared" si="5"/>
        <v>250.09083568833265</v>
      </c>
      <c r="K75" s="44"/>
    </row>
    <row r="76" spans="2:11">
      <c r="B76" s="9"/>
      <c r="C76" s="9"/>
      <c r="D76" s="50"/>
      <c r="E76" s="48">
        <v>3299</v>
      </c>
      <c r="F76" s="49" t="s">
        <v>84</v>
      </c>
      <c r="G76" s="184">
        <v>115.78</v>
      </c>
      <c r="H76" s="132" t="s">
        <v>177</v>
      </c>
      <c r="I76" s="44">
        <v>164.4</v>
      </c>
      <c r="J76" s="44">
        <f t="shared" si="5"/>
        <v>141.99343582656763</v>
      </c>
      <c r="K76" s="44"/>
    </row>
    <row r="77" spans="2:11">
      <c r="B77" s="9"/>
      <c r="C77" s="57">
        <v>34</v>
      </c>
      <c r="D77" s="58"/>
      <c r="E77" s="59"/>
      <c r="F77" s="58" t="s">
        <v>88</v>
      </c>
      <c r="G77" s="42">
        <f>G78</f>
        <v>999.47</v>
      </c>
      <c r="H77" s="132">
        <v>4622</v>
      </c>
      <c r="I77" s="42">
        <f>I78</f>
        <v>1092.1400000000001</v>
      </c>
      <c r="J77" s="44">
        <f t="shared" si="5"/>
        <v>109.27191411448067</v>
      </c>
      <c r="K77" s="44">
        <f t="shared" si="3"/>
        <v>23.629164863695372</v>
      </c>
    </row>
    <row r="78" spans="2:11">
      <c r="B78" s="9"/>
      <c r="C78" s="60"/>
      <c r="D78" s="61">
        <v>343</v>
      </c>
      <c r="E78" s="62"/>
      <c r="F78" s="60" t="s">
        <v>89</v>
      </c>
      <c r="G78" s="42">
        <f>G79+G80+G81</f>
        <v>999.47</v>
      </c>
      <c r="H78" s="132" t="s">
        <v>177</v>
      </c>
      <c r="I78" s="66">
        <f>I79+I80+I81</f>
        <v>1092.1400000000001</v>
      </c>
      <c r="J78" s="44">
        <f t="shared" si="5"/>
        <v>109.27191411448067</v>
      </c>
      <c r="K78" s="44"/>
    </row>
    <row r="79" spans="2:11">
      <c r="B79" s="9"/>
      <c r="C79" s="49"/>
      <c r="D79" s="49"/>
      <c r="E79" s="48">
        <v>3431</v>
      </c>
      <c r="F79" s="49" t="s">
        <v>90</v>
      </c>
      <c r="G79" s="184">
        <v>976.14</v>
      </c>
      <c r="H79" s="132" t="s">
        <v>177</v>
      </c>
      <c r="I79" s="44">
        <v>1092.1400000000001</v>
      </c>
      <c r="J79" s="44">
        <f t="shared" si="5"/>
        <v>111.88354129530602</v>
      </c>
      <c r="K79" s="44"/>
    </row>
    <row r="80" spans="2:11">
      <c r="B80" s="9"/>
      <c r="C80" s="49"/>
      <c r="D80" s="49"/>
      <c r="E80" s="48">
        <v>3433</v>
      </c>
      <c r="F80" s="49" t="s">
        <v>91</v>
      </c>
      <c r="G80" s="184">
        <v>19.36</v>
      </c>
      <c r="H80" s="132" t="s">
        <v>177</v>
      </c>
      <c r="I80" s="44">
        <v>0</v>
      </c>
      <c r="J80" s="44"/>
      <c r="K80" s="44"/>
    </row>
    <row r="81" spans="2:11">
      <c r="B81" s="9"/>
      <c r="C81" s="49"/>
      <c r="D81" s="49"/>
      <c r="E81" s="48">
        <v>3434</v>
      </c>
      <c r="F81" s="49" t="s">
        <v>100</v>
      </c>
      <c r="G81" s="184">
        <v>3.97</v>
      </c>
      <c r="H81" s="132" t="s">
        <v>177</v>
      </c>
      <c r="I81" s="44">
        <v>0</v>
      </c>
      <c r="J81" s="44"/>
      <c r="K81" s="44"/>
    </row>
    <row r="82" spans="2:11" ht="25.5">
      <c r="B82" s="9"/>
      <c r="C82" s="14">
        <v>36</v>
      </c>
      <c r="D82" s="10"/>
      <c r="E82" s="46"/>
      <c r="F82" s="45" t="s">
        <v>92</v>
      </c>
      <c r="G82" s="42">
        <f>G83</f>
        <v>134498.07999999999</v>
      </c>
      <c r="H82" s="132">
        <v>0</v>
      </c>
      <c r="I82" s="42">
        <f>I83</f>
        <v>111242.76</v>
      </c>
      <c r="J82" s="44">
        <f t="shared" si="5"/>
        <v>82.709552433759654</v>
      </c>
      <c r="K82" s="44"/>
    </row>
    <row r="83" spans="2:11" ht="25.5">
      <c r="B83" s="9"/>
      <c r="C83" s="9"/>
      <c r="D83" s="10">
        <v>369</v>
      </c>
      <c r="E83" s="46"/>
      <c r="F83" s="45" t="s">
        <v>48</v>
      </c>
      <c r="G83" s="42">
        <f>G84</f>
        <v>134498.07999999999</v>
      </c>
      <c r="H83" s="132" t="s">
        <v>177</v>
      </c>
      <c r="I83" s="42">
        <f>I84</f>
        <v>111242.76</v>
      </c>
      <c r="J83" s="44">
        <f t="shared" si="5"/>
        <v>82.709552433759654</v>
      </c>
      <c r="K83" s="44"/>
    </row>
    <row r="84" spans="2:11" ht="25.5">
      <c r="B84" s="9"/>
      <c r="C84" s="9"/>
      <c r="D84" s="10"/>
      <c r="E84" s="46">
        <v>3691</v>
      </c>
      <c r="F84" s="45" t="s">
        <v>49</v>
      </c>
      <c r="G84" s="184">
        <v>134498.07999999999</v>
      </c>
      <c r="H84" s="132" t="s">
        <v>177</v>
      </c>
      <c r="I84" s="44">
        <v>111242.76</v>
      </c>
      <c r="J84" s="44">
        <f t="shared" si="5"/>
        <v>82.709552433759654</v>
      </c>
      <c r="K84" s="44"/>
    </row>
    <row r="85" spans="2:11" ht="39">
      <c r="B85" s="9"/>
      <c r="C85" s="57">
        <v>37</v>
      </c>
      <c r="D85" s="58"/>
      <c r="E85" s="59"/>
      <c r="F85" s="63" t="s">
        <v>93</v>
      </c>
      <c r="G85" s="42">
        <f>G86</f>
        <v>27228.71</v>
      </c>
      <c r="H85" s="132">
        <v>89781</v>
      </c>
      <c r="I85" s="66">
        <f>I86</f>
        <v>31494.85</v>
      </c>
      <c r="J85" s="44">
        <f t="shared" ref="J85:J93" si="6">I85/G85*100</f>
        <v>115.66780064130838</v>
      </c>
      <c r="K85" s="44">
        <f>I85/H85*100</f>
        <v>35.079638230806069</v>
      </c>
    </row>
    <row r="86" spans="2:11" ht="26.25">
      <c r="B86" s="9"/>
      <c r="C86" s="60"/>
      <c r="D86" s="61">
        <v>372</v>
      </c>
      <c r="E86" s="62"/>
      <c r="F86" s="64" t="s">
        <v>94</v>
      </c>
      <c r="G86" s="42">
        <f>G87+G88</f>
        <v>27228.71</v>
      </c>
      <c r="H86" s="132" t="s">
        <v>177</v>
      </c>
      <c r="I86" s="66">
        <f>I87+I88</f>
        <v>31494.85</v>
      </c>
      <c r="J86" s="44">
        <f t="shared" si="6"/>
        <v>115.66780064130838</v>
      </c>
      <c r="K86" s="44"/>
    </row>
    <row r="87" spans="2:11">
      <c r="B87" s="9"/>
      <c r="C87" s="49"/>
      <c r="D87" s="49"/>
      <c r="E87" s="48">
        <v>3721</v>
      </c>
      <c r="F87" s="49" t="s">
        <v>95</v>
      </c>
      <c r="G87" s="184">
        <v>22024.53</v>
      </c>
      <c r="H87" s="132" t="s">
        <v>177</v>
      </c>
      <c r="I87" s="44">
        <v>20845</v>
      </c>
      <c r="J87" s="44">
        <f t="shared" si="6"/>
        <v>94.644471414372973</v>
      </c>
      <c r="K87" s="44"/>
    </row>
    <row r="88" spans="2:11">
      <c r="B88" s="9"/>
      <c r="C88" s="9"/>
      <c r="D88" s="10"/>
      <c r="E88" s="46">
        <v>3722</v>
      </c>
      <c r="F88" s="49" t="s">
        <v>96</v>
      </c>
      <c r="G88" s="184">
        <v>5204.18</v>
      </c>
      <c r="H88" s="132" t="s">
        <v>177</v>
      </c>
      <c r="I88" s="44">
        <v>10649.85</v>
      </c>
      <c r="J88" s="44">
        <f t="shared" si="6"/>
        <v>204.64030836750459</v>
      </c>
      <c r="K88" s="44"/>
    </row>
    <row r="89" spans="2:11" ht="25.5">
      <c r="B89" s="14">
        <v>4</v>
      </c>
      <c r="C89" s="9"/>
      <c r="D89" s="10"/>
      <c r="E89" s="46"/>
      <c r="F89" s="13" t="s">
        <v>5</v>
      </c>
      <c r="G89" s="42">
        <f>G90+G97</f>
        <v>1170.1300000000001</v>
      </c>
      <c r="H89" s="132">
        <f t="shared" ref="H89" si="7">H90</f>
        <v>0</v>
      </c>
      <c r="I89" s="42">
        <f>I90+I97</f>
        <v>44350.94</v>
      </c>
      <c r="J89" s="44">
        <f t="shared" si="6"/>
        <v>3790.2574927572145</v>
      </c>
      <c r="K89" s="44"/>
    </row>
    <row r="90" spans="2:11" ht="26.25">
      <c r="B90" s="9"/>
      <c r="C90" s="57">
        <v>42</v>
      </c>
      <c r="D90" s="57"/>
      <c r="E90" s="59"/>
      <c r="F90" s="63" t="s">
        <v>97</v>
      </c>
      <c r="G90" s="42">
        <f>G91+G93</f>
        <v>1170.1300000000001</v>
      </c>
      <c r="H90" s="42">
        <v>0</v>
      </c>
      <c r="I90" s="42">
        <f>I91+I93</f>
        <v>6893</v>
      </c>
      <c r="J90" s="44">
        <f t="shared" si="6"/>
        <v>589.0798458290958</v>
      </c>
      <c r="K90" s="44"/>
    </row>
    <row r="91" spans="2:11">
      <c r="B91" s="9"/>
      <c r="C91" s="61"/>
      <c r="D91" s="61">
        <v>421</v>
      </c>
      <c r="E91" s="59"/>
      <c r="F91" s="64" t="s">
        <v>172</v>
      </c>
      <c r="G91" s="42">
        <f>G92</f>
        <v>0</v>
      </c>
      <c r="H91" s="42" t="s">
        <v>177</v>
      </c>
      <c r="I91" s="42">
        <f>I92</f>
        <v>4924.24</v>
      </c>
      <c r="J91" s="44"/>
      <c r="K91" s="44"/>
    </row>
    <row r="92" spans="2:11">
      <c r="B92" s="9"/>
      <c r="C92" s="61"/>
      <c r="D92" s="57"/>
      <c r="E92" s="62">
        <v>4212</v>
      </c>
      <c r="F92" s="64" t="s">
        <v>173</v>
      </c>
      <c r="G92" s="42">
        <v>0</v>
      </c>
      <c r="H92" s="132" t="s">
        <v>177</v>
      </c>
      <c r="I92" s="42">
        <v>4924.24</v>
      </c>
      <c r="J92" s="44"/>
      <c r="K92" s="44"/>
    </row>
    <row r="93" spans="2:11">
      <c r="B93" s="9"/>
      <c r="C93" s="61"/>
      <c r="D93" s="61">
        <v>422</v>
      </c>
      <c r="E93" s="62"/>
      <c r="F93" s="60" t="s">
        <v>98</v>
      </c>
      <c r="G93" s="42">
        <f>G94+G95+G96</f>
        <v>1170.1300000000001</v>
      </c>
      <c r="H93" s="132" t="s">
        <v>177</v>
      </c>
      <c r="I93" s="42">
        <f>I94+I95+I96</f>
        <v>1968.76</v>
      </c>
      <c r="J93" s="44">
        <f t="shared" si="6"/>
        <v>168.25139087109977</v>
      </c>
      <c r="K93" s="44"/>
    </row>
    <row r="94" spans="2:11">
      <c r="B94" s="9"/>
      <c r="C94" s="61"/>
      <c r="D94" s="61"/>
      <c r="E94" s="62">
        <v>4222</v>
      </c>
      <c r="F94" s="60" t="s">
        <v>128</v>
      </c>
      <c r="G94" s="42">
        <v>0</v>
      </c>
      <c r="H94" s="132" t="s">
        <v>177</v>
      </c>
      <c r="I94" s="42">
        <v>0</v>
      </c>
      <c r="J94" s="44"/>
      <c r="K94" s="44"/>
    </row>
    <row r="95" spans="2:11">
      <c r="B95" s="9"/>
      <c r="C95" s="61"/>
      <c r="D95" s="61"/>
      <c r="E95" s="62">
        <v>4223</v>
      </c>
      <c r="F95" s="60" t="s">
        <v>129</v>
      </c>
      <c r="G95" s="42">
        <v>0</v>
      </c>
      <c r="H95" s="132" t="s">
        <v>177</v>
      </c>
      <c r="I95" s="42">
        <v>1968.76</v>
      </c>
      <c r="J95" s="44"/>
      <c r="K95" s="44"/>
    </row>
    <row r="96" spans="2:11">
      <c r="B96" s="9"/>
      <c r="C96" s="65"/>
      <c r="D96" s="65"/>
      <c r="E96" s="48">
        <v>4227</v>
      </c>
      <c r="F96" s="49" t="s">
        <v>99</v>
      </c>
      <c r="G96" s="184">
        <v>1170.1300000000001</v>
      </c>
      <c r="H96" s="132" t="s">
        <v>177</v>
      </c>
      <c r="I96" s="44">
        <v>0</v>
      </c>
      <c r="J96" s="44">
        <f t="shared" ref="J96" si="8">I96/G96*100</f>
        <v>0</v>
      </c>
      <c r="K96" s="44"/>
    </row>
    <row r="97" spans="2:11">
      <c r="B97" s="159"/>
      <c r="C97" s="222">
        <v>45</v>
      </c>
      <c r="D97" s="159"/>
      <c r="E97" s="159"/>
      <c r="F97" s="60" t="s">
        <v>174</v>
      </c>
      <c r="G97" s="184">
        <f>G98</f>
        <v>0</v>
      </c>
      <c r="H97" s="204">
        <v>0</v>
      </c>
      <c r="I97" s="184">
        <f>I98</f>
        <v>37457.94</v>
      </c>
      <c r="J97" s="159"/>
      <c r="K97" s="159"/>
    </row>
    <row r="98" spans="2:11" ht="15" customHeight="1">
      <c r="B98" s="202"/>
      <c r="C98" s="202"/>
      <c r="D98" s="203">
        <v>451</v>
      </c>
      <c r="E98" s="202"/>
      <c r="F98" s="203" t="s">
        <v>175</v>
      </c>
      <c r="G98" s="184">
        <f>G99</f>
        <v>0</v>
      </c>
      <c r="H98" s="223" t="s">
        <v>177</v>
      </c>
      <c r="I98" s="184">
        <f>I99</f>
        <v>37457.94</v>
      </c>
      <c r="J98" s="202"/>
      <c r="K98" s="202"/>
    </row>
    <row r="99" spans="2:11">
      <c r="B99" s="202"/>
      <c r="C99" s="202"/>
      <c r="D99" s="202"/>
      <c r="E99" s="203">
        <v>4511</v>
      </c>
      <c r="F99" s="203" t="s">
        <v>175</v>
      </c>
      <c r="G99" s="184">
        <v>0</v>
      </c>
      <c r="H99" s="223" t="s">
        <v>177</v>
      </c>
      <c r="I99" s="184">
        <v>37457.94</v>
      </c>
      <c r="J99" s="202"/>
      <c r="K99" s="202"/>
    </row>
    <row r="100" spans="2:11" ht="4.5" customHeight="1">
      <c r="B100" s="26"/>
      <c r="C100" s="26"/>
      <c r="D100" s="26"/>
      <c r="E100" s="26"/>
      <c r="F100" s="26"/>
      <c r="G100" s="26"/>
      <c r="H100" s="191"/>
      <c r="I100" s="26"/>
      <c r="J100" s="26"/>
      <c r="K100" s="26"/>
    </row>
  </sheetData>
  <mergeCells count="7">
    <mergeCell ref="B2:K2"/>
    <mergeCell ref="B4:K4"/>
    <mergeCell ref="B6:K6"/>
    <mergeCell ref="B37:F37"/>
    <mergeCell ref="B9:F9"/>
    <mergeCell ref="B36:F36"/>
    <mergeCell ref="B8:F8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F1E3-6C5C-4996-BEFA-7E518DC55B75}">
  <dimension ref="B1:G98"/>
  <sheetViews>
    <sheetView topLeftCell="A20" workbookViewId="0">
      <selection activeCell="E26" sqref="E26"/>
    </sheetView>
  </sheetViews>
  <sheetFormatPr defaultRowHeight="15"/>
  <cols>
    <col min="1" max="1" width="3.42578125" customWidth="1"/>
    <col min="2" max="2" width="32.5703125" customWidth="1"/>
    <col min="3" max="3" width="18.5703125" customWidth="1"/>
    <col min="4" max="4" width="17.140625" customWidth="1"/>
    <col min="5" max="5" width="13.85546875" customWidth="1"/>
    <col min="6" max="6" width="11" customWidth="1"/>
    <col min="7" max="7" width="10.42578125" customWidth="1"/>
  </cols>
  <sheetData>
    <row r="1" spans="2:7" ht="15.75">
      <c r="B1" s="262" t="s">
        <v>28</v>
      </c>
      <c r="C1" s="263"/>
      <c r="D1" s="263"/>
      <c r="E1" s="263"/>
      <c r="F1" s="263"/>
      <c r="G1" s="263"/>
    </row>
    <row r="2" spans="2:7">
      <c r="B2" s="166"/>
      <c r="C2" s="166"/>
      <c r="D2" s="166"/>
      <c r="E2" s="166"/>
      <c r="F2" s="166"/>
      <c r="G2" s="166"/>
    </row>
    <row r="3" spans="2:7" ht="38.25">
      <c r="B3" s="167" t="s">
        <v>6</v>
      </c>
      <c r="C3" s="22" t="s">
        <v>165</v>
      </c>
      <c r="D3" s="22" t="s">
        <v>166</v>
      </c>
      <c r="E3" s="22" t="s">
        <v>167</v>
      </c>
      <c r="F3" s="167" t="s">
        <v>15</v>
      </c>
      <c r="G3" s="167" t="s">
        <v>32</v>
      </c>
    </row>
    <row r="4" spans="2:7">
      <c r="B4" s="167" t="s">
        <v>145</v>
      </c>
      <c r="C4" s="167" t="s">
        <v>146</v>
      </c>
      <c r="D4" s="167" t="s">
        <v>147</v>
      </c>
      <c r="E4" s="167" t="s">
        <v>148</v>
      </c>
      <c r="F4" s="167" t="s">
        <v>124</v>
      </c>
      <c r="G4" s="167" t="s">
        <v>125</v>
      </c>
    </row>
    <row r="5" spans="2:7">
      <c r="B5" s="168" t="s">
        <v>31</v>
      </c>
      <c r="C5" s="169">
        <f>C6+C8+C10+C12+C14</f>
        <v>1543811.4800000002</v>
      </c>
      <c r="D5" s="169">
        <f t="shared" ref="D5:E5" si="0">D6+D8+D10+D12+D14</f>
        <v>3152208</v>
      </c>
      <c r="E5" s="169">
        <f t="shared" si="0"/>
        <v>1692416.67</v>
      </c>
      <c r="F5" s="169">
        <f>E5/C5*100</f>
        <v>109.62586377450695</v>
      </c>
      <c r="G5" s="169">
        <f>E5/D5*100</f>
        <v>53.689879284615735</v>
      </c>
    </row>
    <row r="6" spans="2:7">
      <c r="B6" s="168" t="s">
        <v>13</v>
      </c>
      <c r="C6" s="169">
        <f>C7</f>
        <v>1257865.32</v>
      </c>
      <c r="D6" s="169">
        <f>D7</f>
        <v>2597908</v>
      </c>
      <c r="E6" s="169">
        <f>E7</f>
        <v>1409479.78</v>
      </c>
      <c r="F6" s="169">
        <f t="shared" ref="F6:F27" si="1">E6/C6*100</f>
        <v>112.05331426102121</v>
      </c>
      <c r="G6" s="169">
        <f t="shared" ref="G6:G27" si="2">E6/D6*100</f>
        <v>54.254414705986505</v>
      </c>
    </row>
    <row r="7" spans="2:7">
      <c r="B7" s="170" t="s">
        <v>149</v>
      </c>
      <c r="C7" s="171">
        <v>1257865.32</v>
      </c>
      <c r="D7" s="171">
        <v>2597908</v>
      </c>
      <c r="E7" s="171">
        <v>1409479.78</v>
      </c>
      <c r="F7" s="169">
        <f t="shared" si="1"/>
        <v>112.05331426102121</v>
      </c>
      <c r="G7" s="169">
        <f t="shared" si="2"/>
        <v>54.254414705986505</v>
      </c>
    </row>
    <row r="8" spans="2:7">
      <c r="B8" s="168" t="s">
        <v>14</v>
      </c>
      <c r="C8" s="169">
        <f>C9</f>
        <v>3946.43</v>
      </c>
      <c r="D8" s="169">
        <f>D9</f>
        <v>8000</v>
      </c>
      <c r="E8" s="169">
        <f>E9</f>
        <v>4328.76</v>
      </c>
      <c r="F8" s="169">
        <f t="shared" si="1"/>
        <v>109.68799649303295</v>
      </c>
      <c r="G8" s="169">
        <f t="shared" si="2"/>
        <v>54.109499999999997</v>
      </c>
    </row>
    <row r="9" spans="2:7">
      <c r="B9" s="170" t="s">
        <v>150</v>
      </c>
      <c r="C9" s="171">
        <v>3946.43</v>
      </c>
      <c r="D9" s="195">
        <v>8000</v>
      </c>
      <c r="E9" s="171">
        <v>4328.76</v>
      </c>
      <c r="F9" s="169">
        <f t="shared" si="1"/>
        <v>109.68799649303295</v>
      </c>
      <c r="G9" s="169">
        <f t="shared" si="2"/>
        <v>54.109499999999997</v>
      </c>
    </row>
    <row r="10" spans="2:7">
      <c r="B10" s="168" t="s">
        <v>101</v>
      </c>
      <c r="C10" s="169">
        <f>C11</f>
        <v>265811.14</v>
      </c>
      <c r="D10" s="169">
        <f>D11</f>
        <v>530000</v>
      </c>
      <c r="E10" s="169">
        <f>E11</f>
        <v>264545.90999999997</v>
      </c>
      <c r="F10" s="169">
        <f t="shared" si="1"/>
        <v>99.524011672347498</v>
      </c>
      <c r="G10" s="169">
        <f t="shared" si="2"/>
        <v>49.914322641509429</v>
      </c>
    </row>
    <row r="11" spans="2:7">
      <c r="B11" s="170" t="s">
        <v>151</v>
      </c>
      <c r="C11" s="171">
        <v>265811.14</v>
      </c>
      <c r="D11" s="171">
        <v>530000</v>
      </c>
      <c r="E11" s="171">
        <v>264545.90999999997</v>
      </c>
      <c r="F11" s="169">
        <f t="shared" si="1"/>
        <v>99.524011672347498</v>
      </c>
      <c r="G11" s="169">
        <f t="shared" si="2"/>
        <v>49.914322641509429</v>
      </c>
    </row>
    <row r="12" spans="2:7">
      <c r="B12" s="168" t="s">
        <v>102</v>
      </c>
      <c r="C12" s="169">
        <f>C13</f>
        <v>8950</v>
      </c>
      <c r="D12" s="169">
        <f>D13</f>
        <v>10000</v>
      </c>
      <c r="E12" s="169">
        <f>E13</f>
        <v>7350</v>
      </c>
      <c r="F12" s="169">
        <f t="shared" si="1"/>
        <v>82.122905027932958</v>
      </c>
      <c r="G12" s="169">
        <f t="shared" si="2"/>
        <v>73.5</v>
      </c>
    </row>
    <row r="13" spans="2:7">
      <c r="B13" s="170" t="s">
        <v>152</v>
      </c>
      <c r="C13" s="171">
        <v>8950</v>
      </c>
      <c r="D13" s="171">
        <v>10000</v>
      </c>
      <c r="E13" s="171">
        <v>7350</v>
      </c>
      <c r="F13" s="169">
        <f t="shared" si="1"/>
        <v>82.122905027932958</v>
      </c>
      <c r="G13" s="169">
        <f t="shared" si="2"/>
        <v>73.5</v>
      </c>
    </row>
    <row r="14" spans="2:7">
      <c r="B14" s="168" t="s">
        <v>103</v>
      </c>
      <c r="C14" s="169">
        <f>C15</f>
        <v>7238.59</v>
      </c>
      <c r="D14" s="169">
        <f>D15</f>
        <v>6300</v>
      </c>
      <c r="E14" s="169">
        <f>E15</f>
        <v>6712.22</v>
      </c>
      <c r="F14" s="169">
        <f t="shared" si="1"/>
        <v>92.728279955074129</v>
      </c>
      <c r="G14" s="169">
        <f t="shared" si="2"/>
        <v>106.54317460317462</v>
      </c>
    </row>
    <row r="15" spans="2:7">
      <c r="B15" s="170" t="s">
        <v>153</v>
      </c>
      <c r="C15" s="171">
        <v>7238.59</v>
      </c>
      <c r="D15" s="171">
        <v>6300</v>
      </c>
      <c r="E15" s="171">
        <v>6712.22</v>
      </c>
      <c r="F15" s="169">
        <f t="shared" si="1"/>
        <v>92.728279955074129</v>
      </c>
      <c r="G15" s="169">
        <f t="shared" si="2"/>
        <v>106.54317460317462</v>
      </c>
    </row>
    <row r="16" spans="2:7">
      <c r="B16" s="166"/>
      <c r="C16" s="166"/>
      <c r="D16" s="166"/>
      <c r="E16" s="166"/>
      <c r="F16" s="169"/>
      <c r="G16" s="169"/>
    </row>
    <row r="17" spans="2:7">
      <c r="B17" s="168" t="s">
        <v>30</v>
      </c>
      <c r="C17" s="169">
        <f>C18+C20+C22+C24+C26</f>
        <v>1652747</v>
      </c>
      <c r="D17" s="169">
        <f>D18+D20+D22+D24+D26</f>
        <v>3144208</v>
      </c>
      <c r="E17" s="169">
        <f t="shared" ref="E17" si="3">E18+E20+E22+E24+E26</f>
        <v>1625514.31</v>
      </c>
      <c r="F17" s="169">
        <f t="shared" si="1"/>
        <v>98.352277148287072</v>
      </c>
      <c r="G17" s="169">
        <f t="shared" si="2"/>
        <v>51.698688827202275</v>
      </c>
    </row>
    <row r="18" spans="2:7">
      <c r="B18" s="168" t="s">
        <v>13</v>
      </c>
      <c r="C18" s="169">
        <f>C19</f>
        <v>1428024.41</v>
      </c>
      <c r="D18" s="169">
        <f>D19</f>
        <v>2597908</v>
      </c>
      <c r="E18" s="169">
        <f>E19</f>
        <v>1387703.9</v>
      </c>
      <c r="F18" s="169">
        <f t="shared" si="1"/>
        <v>97.176483138688084</v>
      </c>
      <c r="G18" s="169">
        <f t="shared" si="2"/>
        <v>53.416206424553906</v>
      </c>
    </row>
    <row r="19" spans="2:7">
      <c r="B19" s="170" t="s">
        <v>149</v>
      </c>
      <c r="C19" s="171">
        <v>1428024.41</v>
      </c>
      <c r="D19" s="171">
        <v>2597908</v>
      </c>
      <c r="E19" s="171">
        <v>1387703.9</v>
      </c>
      <c r="F19" s="169">
        <f t="shared" si="1"/>
        <v>97.176483138688084</v>
      </c>
      <c r="G19" s="169">
        <f t="shared" si="2"/>
        <v>53.416206424553906</v>
      </c>
    </row>
    <row r="20" spans="2:7">
      <c r="B20" s="168" t="s">
        <v>14</v>
      </c>
      <c r="C20" s="169">
        <f>C21</f>
        <v>740.3</v>
      </c>
      <c r="D20" s="169">
        <f>D21</f>
        <v>0</v>
      </c>
      <c r="E20" s="169">
        <f>E21</f>
        <v>1808.76</v>
      </c>
      <c r="F20" s="169">
        <f t="shared" si="1"/>
        <v>244.32797514521144</v>
      </c>
      <c r="G20" s="169"/>
    </row>
    <row r="21" spans="2:7">
      <c r="B21" s="170" t="s">
        <v>150</v>
      </c>
      <c r="C21" s="171">
        <v>740.3</v>
      </c>
      <c r="D21" s="195">
        <v>0</v>
      </c>
      <c r="E21" s="171">
        <v>1808.76</v>
      </c>
      <c r="F21" s="169">
        <f t="shared" si="1"/>
        <v>244.32797514521144</v>
      </c>
      <c r="G21" s="169"/>
    </row>
    <row r="22" spans="2:7">
      <c r="B22" s="168" t="s">
        <v>101</v>
      </c>
      <c r="C22" s="169">
        <f>C23</f>
        <v>212242.47</v>
      </c>
      <c r="D22" s="169">
        <f>D23</f>
        <v>530000</v>
      </c>
      <c r="E22" s="169">
        <f>E23</f>
        <v>224061.58</v>
      </c>
      <c r="F22" s="169">
        <f t="shared" si="1"/>
        <v>105.56868283713435</v>
      </c>
      <c r="G22" s="169">
        <f t="shared" si="2"/>
        <v>42.27576981132075</v>
      </c>
    </row>
    <row r="23" spans="2:7">
      <c r="B23" s="170" t="s">
        <v>151</v>
      </c>
      <c r="C23" s="171">
        <v>212242.47</v>
      </c>
      <c r="D23" s="171">
        <v>530000</v>
      </c>
      <c r="E23" s="171">
        <v>224061.58</v>
      </c>
      <c r="F23" s="169">
        <f t="shared" si="1"/>
        <v>105.56868283713435</v>
      </c>
      <c r="G23" s="169">
        <f t="shared" si="2"/>
        <v>42.27576981132075</v>
      </c>
    </row>
    <row r="24" spans="2:7">
      <c r="B24" s="168" t="s">
        <v>102</v>
      </c>
      <c r="C24" s="169">
        <f>C25</f>
        <v>4534.54</v>
      </c>
      <c r="D24" s="169">
        <f>D25</f>
        <v>10000</v>
      </c>
      <c r="E24" s="169">
        <f>E25</f>
        <v>5910.04</v>
      </c>
      <c r="F24" s="169">
        <f t="shared" si="1"/>
        <v>130.33383761087123</v>
      </c>
      <c r="G24" s="169">
        <f t="shared" si="2"/>
        <v>59.1004</v>
      </c>
    </row>
    <row r="25" spans="2:7">
      <c r="B25" s="170" t="s">
        <v>152</v>
      </c>
      <c r="C25" s="171">
        <v>4534.54</v>
      </c>
      <c r="D25" s="171">
        <v>10000</v>
      </c>
      <c r="E25" s="171">
        <v>5910.04</v>
      </c>
      <c r="F25" s="169">
        <f t="shared" si="1"/>
        <v>130.33383761087123</v>
      </c>
      <c r="G25" s="169">
        <f t="shared" si="2"/>
        <v>59.1004</v>
      </c>
    </row>
    <row r="26" spans="2:7">
      <c r="B26" s="168" t="s">
        <v>103</v>
      </c>
      <c r="C26" s="169">
        <f>C27</f>
        <v>7205.28</v>
      </c>
      <c r="D26" s="169">
        <f>D27</f>
        <v>6300</v>
      </c>
      <c r="E26" s="169">
        <f>E27</f>
        <v>6030.03</v>
      </c>
      <c r="F26" s="169">
        <f t="shared" si="1"/>
        <v>83.689044700552927</v>
      </c>
      <c r="G26" s="169">
        <f t="shared" si="2"/>
        <v>95.7147619047619</v>
      </c>
    </row>
    <row r="27" spans="2:7">
      <c r="B27" s="170" t="s">
        <v>153</v>
      </c>
      <c r="C27" s="171">
        <v>7205.28</v>
      </c>
      <c r="D27" s="171">
        <v>6300</v>
      </c>
      <c r="E27" s="171">
        <v>6030.03</v>
      </c>
      <c r="F27" s="169">
        <f t="shared" si="1"/>
        <v>83.689044700552927</v>
      </c>
      <c r="G27" s="169">
        <f t="shared" si="2"/>
        <v>95.7147619047619</v>
      </c>
    </row>
    <row r="28" spans="2:7">
      <c r="B28" s="166"/>
      <c r="C28" s="166"/>
      <c r="D28" s="166"/>
      <c r="E28" s="166"/>
      <c r="F28" s="166"/>
      <c r="G28" s="166"/>
    </row>
    <row r="29" spans="2:7">
      <c r="B29" s="166"/>
      <c r="C29" s="166"/>
      <c r="D29" s="166"/>
      <c r="E29" s="166"/>
      <c r="F29" s="166"/>
      <c r="G29" s="166"/>
    </row>
    <row r="30" spans="2:7">
      <c r="B30" s="166"/>
      <c r="C30" s="166"/>
      <c r="D30" s="166"/>
      <c r="E30" s="166"/>
      <c r="F30" s="166"/>
      <c r="G30" s="166"/>
    </row>
    <row r="31" spans="2:7">
      <c r="B31" s="166"/>
      <c r="C31" s="166"/>
      <c r="D31" s="166"/>
      <c r="E31" s="166"/>
      <c r="F31" s="166"/>
      <c r="G31" s="166"/>
    </row>
    <row r="32" spans="2:7">
      <c r="B32" s="166"/>
      <c r="C32" s="166"/>
      <c r="D32" s="166"/>
      <c r="E32" s="166"/>
      <c r="F32" s="166"/>
      <c r="G32" s="166"/>
    </row>
    <row r="33" spans="2:7">
      <c r="B33" s="166"/>
      <c r="C33" s="166"/>
      <c r="D33" s="166"/>
      <c r="E33" s="166"/>
      <c r="F33" s="166"/>
      <c r="G33" s="166"/>
    </row>
    <row r="34" spans="2:7">
      <c r="B34" s="166"/>
      <c r="C34" s="166"/>
      <c r="D34" s="166"/>
      <c r="E34" s="166"/>
      <c r="F34" s="166"/>
      <c r="G34" s="166"/>
    </row>
    <row r="35" spans="2:7">
      <c r="B35" s="166"/>
      <c r="C35" s="166"/>
      <c r="D35" s="166"/>
      <c r="E35" s="166"/>
      <c r="F35" s="166"/>
      <c r="G35" s="166"/>
    </row>
    <row r="36" spans="2:7">
      <c r="B36" s="166"/>
      <c r="C36" s="166"/>
      <c r="D36" s="166"/>
      <c r="E36" s="166"/>
      <c r="F36" s="166"/>
      <c r="G36" s="166"/>
    </row>
    <row r="37" spans="2:7">
      <c r="B37" s="166"/>
      <c r="C37" s="166"/>
      <c r="D37" s="166"/>
      <c r="E37" s="166"/>
      <c r="F37" s="166"/>
      <c r="G37" s="166"/>
    </row>
    <row r="38" spans="2:7">
      <c r="B38" s="166"/>
      <c r="C38" s="166"/>
      <c r="D38" s="166"/>
      <c r="E38" s="166"/>
      <c r="F38" s="166"/>
      <c r="G38" s="166"/>
    </row>
    <row r="39" spans="2:7">
      <c r="B39" s="166"/>
      <c r="C39" s="166"/>
      <c r="D39" s="166"/>
      <c r="E39" s="166"/>
      <c r="F39" s="166"/>
      <c r="G39" s="166"/>
    </row>
    <row r="40" spans="2:7">
      <c r="B40" s="166"/>
      <c r="C40" s="166"/>
      <c r="D40" s="166"/>
      <c r="E40" s="166"/>
      <c r="F40" s="166"/>
      <c r="G40" s="166"/>
    </row>
    <row r="41" spans="2:7">
      <c r="B41" s="166"/>
      <c r="C41" s="166"/>
      <c r="D41" s="166"/>
      <c r="E41" s="166"/>
      <c r="F41" s="166"/>
      <c r="G41" s="166"/>
    </row>
    <row r="42" spans="2:7">
      <c r="B42" s="166"/>
      <c r="C42" s="166"/>
      <c r="D42" s="166"/>
      <c r="E42" s="166"/>
      <c r="F42" s="166"/>
      <c r="G42" s="166"/>
    </row>
    <row r="43" spans="2:7">
      <c r="B43" s="166"/>
      <c r="C43" s="166"/>
      <c r="D43" s="166"/>
      <c r="E43" s="166"/>
      <c r="F43" s="166"/>
      <c r="G43" s="166"/>
    </row>
    <row r="44" spans="2:7">
      <c r="B44" s="166"/>
      <c r="C44" s="166"/>
      <c r="D44" s="166"/>
      <c r="E44" s="166"/>
      <c r="F44" s="166"/>
      <c r="G44" s="166"/>
    </row>
    <row r="45" spans="2:7">
      <c r="B45" s="166"/>
      <c r="C45" s="166"/>
      <c r="D45" s="166"/>
      <c r="E45" s="166"/>
      <c r="F45" s="166"/>
      <c r="G45" s="166"/>
    </row>
    <row r="46" spans="2:7">
      <c r="B46" s="166"/>
      <c r="C46" s="166"/>
      <c r="D46" s="166"/>
      <c r="E46" s="166"/>
      <c r="F46" s="166"/>
      <c r="G46" s="166"/>
    </row>
    <row r="47" spans="2:7">
      <c r="B47" s="166"/>
      <c r="C47" s="166"/>
      <c r="D47" s="166"/>
      <c r="E47" s="166"/>
      <c r="F47" s="166"/>
      <c r="G47" s="166"/>
    </row>
    <row r="48" spans="2:7">
      <c r="B48" s="166"/>
      <c r="C48" s="166"/>
      <c r="D48" s="166"/>
      <c r="E48" s="166"/>
      <c r="F48" s="166"/>
      <c r="G48" s="166"/>
    </row>
    <row r="49" spans="2:7">
      <c r="B49" s="166"/>
      <c r="C49" s="166"/>
      <c r="D49" s="166"/>
      <c r="E49" s="166"/>
      <c r="F49" s="166"/>
      <c r="G49" s="166"/>
    </row>
    <row r="50" spans="2:7">
      <c r="B50" s="166"/>
      <c r="C50" s="166"/>
      <c r="D50" s="166"/>
      <c r="E50" s="166"/>
      <c r="F50" s="166"/>
      <c r="G50" s="166"/>
    </row>
    <row r="51" spans="2:7">
      <c r="B51" s="166"/>
      <c r="C51" s="166"/>
      <c r="D51" s="166"/>
      <c r="E51" s="166"/>
      <c r="F51" s="166"/>
      <c r="G51" s="166"/>
    </row>
    <row r="52" spans="2:7">
      <c r="B52" s="166"/>
      <c r="C52" s="166"/>
      <c r="D52" s="166"/>
      <c r="E52" s="166"/>
      <c r="F52" s="166"/>
      <c r="G52" s="166"/>
    </row>
    <row r="53" spans="2:7">
      <c r="B53" s="166"/>
      <c r="C53" s="166"/>
      <c r="D53" s="166"/>
      <c r="E53" s="166"/>
      <c r="F53" s="166"/>
      <c r="G53" s="166"/>
    </row>
    <row r="54" spans="2:7">
      <c r="B54" s="166"/>
      <c r="C54" s="166"/>
      <c r="D54" s="166"/>
      <c r="E54" s="166"/>
      <c r="F54" s="166"/>
      <c r="G54" s="166"/>
    </row>
    <row r="55" spans="2:7">
      <c r="B55" s="166"/>
      <c r="C55" s="166"/>
      <c r="D55" s="166"/>
      <c r="E55" s="166"/>
      <c r="F55" s="166"/>
      <c r="G55" s="166"/>
    </row>
    <row r="56" spans="2:7">
      <c r="B56" s="166"/>
      <c r="C56" s="166"/>
      <c r="D56" s="166"/>
      <c r="E56" s="166"/>
      <c r="F56" s="166"/>
      <c r="G56" s="166"/>
    </row>
    <row r="57" spans="2:7">
      <c r="B57" s="166"/>
      <c r="C57" s="166"/>
      <c r="D57" s="166"/>
      <c r="E57" s="166"/>
      <c r="F57" s="166"/>
      <c r="G57" s="166"/>
    </row>
    <row r="58" spans="2:7">
      <c r="B58" s="166"/>
      <c r="C58" s="166"/>
      <c r="D58" s="166"/>
      <c r="E58" s="166"/>
      <c r="F58" s="166"/>
      <c r="G58" s="166"/>
    </row>
    <row r="59" spans="2:7">
      <c r="B59" s="166"/>
      <c r="C59" s="166"/>
      <c r="D59" s="166"/>
      <c r="E59" s="166"/>
      <c r="F59" s="166"/>
      <c r="G59" s="166"/>
    </row>
    <row r="60" spans="2:7">
      <c r="B60" s="166"/>
      <c r="C60" s="166"/>
      <c r="D60" s="166"/>
      <c r="E60" s="166"/>
      <c r="F60" s="166"/>
      <c r="G60" s="166"/>
    </row>
    <row r="61" spans="2:7">
      <c r="B61" s="166"/>
      <c r="C61" s="166"/>
      <c r="D61" s="166"/>
      <c r="E61" s="166"/>
      <c r="F61" s="166"/>
      <c r="G61" s="166"/>
    </row>
    <row r="62" spans="2:7">
      <c r="B62" s="166"/>
      <c r="C62" s="166"/>
      <c r="D62" s="166"/>
      <c r="E62" s="166"/>
      <c r="F62" s="166"/>
      <c r="G62" s="166"/>
    </row>
    <row r="63" spans="2:7">
      <c r="B63" s="166"/>
      <c r="C63" s="166"/>
      <c r="D63" s="166"/>
      <c r="E63" s="166"/>
      <c r="F63" s="166"/>
      <c r="G63" s="166"/>
    </row>
    <row r="64" spans="2:7">
      <c r="B64" s="166"/>
      <c r="C64" s="166"/>
      <c r="D64" s="166"/>
      <c r="E64" s="166"/>
      <c r="F64" s="166"/>
      <c r="G64" s="166"/>
    </row>
    <row r="65" spans="2:7">
      <c r="B65" s="166"/>
      <c r="C65" s="166"/>
      <c r="D65" s="166"/>
      <c r="E65" s="166"/>
      <c r="F65" s="166"/>
      <c r="G65" s="166"/>
    </row>
    <row r="66" spans="2:7">
      <c r="B66" s="166"/>
      <c r="C66" s="166"/>
      <c r="D66" s="166"/>
      <c r="E66" s="166"/>
      <c r="F66" s="166"/>
      <c r="G66" s="166"/>
    </row>
    <row r="67" spans="2:7">
      <c r="B67" s="166"/>
      <c r="C67" s="166"/>
      <c r="D67" s="166"/>
      <c r="E67" s="166"/>
      <c r="F67" s="166"/>
      <c r="G67" s="166"/>
    </row>
    <row r="68" spans="2:7">
      <c r="B68" s="166"/>
      <c r="C68" s="166"/>
      <c r="D68" s="166"/>
      <c r="E68" s="166"/>
      <c r="F68" s="166"/>
      <c r="G68" s="166"/>
    </row>
    <row r="69" spans="2:7">
      <c r="B69" s="166"/>
      <c r="C69" s="166"/>
      <c r="D69" s="166"/>
      <c r="E69" s="166"/>
      <c r="F69" s="166"/>
      <c r="G69" s="166"/>
    </row>
    <row r="70" spans="2:7">
      <c r="B70" s="166"/>
      <c r="C70" s="166"/>
      <c r="D70" s="166"/>
      <c r="E70" s="166"/>
      <c r="F70" s="166"/>
      <c r="G70" s="166"/>
    </row>
    <row r="71" spans="2:7">
      <c r="B71" s="166"/>
      <c r="C71" s="166"/>
      <c r="D71" s="166"/>
      <c r="E71" s="166"/>
      <c r="F71" s="166"/>
      <c r="G71" s="166"/>
    </row>
    <row r="72" spans="2:7">
      <c r="B72" s="166"/>
      <c r="C72" s="166"/>
      <c r="D72" s="166"/>
      <c r="E72" s="166"/>
      <c r="F72" s="166"/>
      <c r="G72" s="166"/>
    </row>
    <row r="73" spans="2:7">
      <c r="B73" s="166"/>
      <c r="C73" s="166"/>
      <c r="D73" s="166"/>
      <c r="E73" s="166"/>
      <c r="F73" s="166"/>
      <c r="G73" s="166"/>
    </row>
    <row r="74" spans="2:7">
      <c r="B74" s="166"/>
      <c r="C74" s="166"/>
      <c r="D74" s="166"/>
      <c r="E74" s="166"/>
      <c r="F74" s="166"/>
      <c r="G74" s="166"/>
    </row>
    <row r="75" spans="2:7">
      <c r="B75" s="166"/>
      <c r="C75" s="166"/>
      <c r="D75" s="166"/>
      <c r="E75" s="166"/>
      <c r="F75" s="166"/>
      <c r="G75" s="166"/>
    </row>
    <row r="76" spans="2:7">
      <c r="B76" s="166"/>
      <c r="C76" s="166"/>
      <c r="D76" s="166"/>
      <c r="E76" s="166"/>
      <c r="F76" s="166"/>
      <c r="G76" s="166"/>
    </row>
    <row r="77" spans="2:7">
      <c r="B77" s="166"/>
      <c r="C77" s="166"/>
      <c r="D77" s="166"/>
      <c r="E77" s="166"/>
      <c r="F77" s="166"/>
      <c r="G77" s="166"/>
    </row>
    <row r="78" spans="2:7">
      <c r="B78" s="166"/>
      <c r="C78" s="166"/>
      <c r="D78" s="166"/>
      <c r="E78" s="166"/>
      <c r="F78" s="166"/>
      <c r="G78" s="166"/>
    </row>
    <row r="79" spans="2:7">
      <c r="B79" s="166"/>
      <c r="C79" s="166"/>
      <c r="D79" s="166"/>
      <c r="E79" s="166"/>
      <c r="F79" s="166"/>
      <c r="G79" s="166"/>
    </row>
    <row r="80" spans="2:7">
      <c r="B80" s="166"/>
      <c r="C80" s="166"/>
      <c r="D80" s="166"/>
      <c r="E80" s="166"/>
      <c r="F80" s="166"/>
      <c r="G80" s="166"/>
    </row>
    <row r="81" spans="2:7">
      <c r="B81" s="166"/>
      <c r="C81" s="166"/>
      <c r="D81" s="166"/>
      <c r="E81" s="166"/>
      <c r="F81" s="166"/>
      <c r="G81" s="166"/>
    </row>
    <row r="82" spans="2:7">
      <c r="B82" s="166"/>
      <c r="C82" s="166"/>
      <c r="D82" s="166"/>
      <c r="E82" s="166"/>
      <c r="F82" s="166"/>
      <c r="G82" s="166"/>
    </row>
    <row r="83" spans="2:7">
      <c r="B83" s="166"/>
      <c r="C83" s="166"/>
      <c r="D83" s="166"/>
      <c r="E83" s="166"/>
      <c r="F83" s="166"/>
      <c r="G83" s="166"/>
    </row>
    <row r="84" spans="2:7">
      <c r="B84" s="166"/>
      <c r="C84" s="166"/>
      <c r="D84" s="166"/>
      <c r="E84" s="166"/>
      <c r="F84" s="166"/>
      <c r="G84" s="166"/>
    </row>
    <row r="85" spans="2:7">
      <c r="B85" s="166"/>
      <c r="C85" s="166"/>
      <c r="D85" s="166"/>
      <c r="E85" s="166"/>
      <c r="F85" s="166"/>
      <c r="G85" s="166"/>
    </row>
    <row r="86" spans="2:7">
      <c r="B86" s="166"/>
      <c r="C86" s="166"/>
      <c r="D86" s="166"/>
      <c r="E86" s="166"/>
      <c r="F86" s="166"/>
      <c r="G86" s="166"/>
    </row>
    <row r="87" spans="2:7">
      <c r="B87" s="166"/>
      <c r="C87" s="166"/>
      <c r="D87" s="166"/>
      <c r="E87" s="166"/>
      <c r="F87" s="166"/>
      <c r="G87" s="166"/>
    </row>
    <row r="88" spans="2:7">
      <c r="B88" s="166"/>
      <c r="C88" s="166"/>
      <c r="D88" s="166"/>
      <c r="E88" s="166"/>
      <c r="F88" s="166"/>
      <c r="G88" s="166"/>
    </row>
    <row r="89" spans="2:7">
      <c r="B89" s="166"/>
      <c r="C89" s="166"/>
      <c r="D89" s="166"/>
      <c r="E89" s="166"/>
      <c r="F89" s="166"/>
      <c r="G89" s="166"/>
    </row>
    <row r="90" spans="2:7">
      <c r="B90" s="166"/>
      <c r="C90" s="166"/>
      <c r="D90" s="166"/>
      <c r="E90" s="166"/>
      <c r="F90" s="166"/>
      <c r="G90" s="166"/>
    </row>
    <row r="91" spans="2:7">
      <c r="B91" s="166"/>
      <c r="C91" s="166"/>
      <c r="D91" s="166"/>
      <c r="E91" s="166"/>
      <c r="F91" s="166"/>
      <c r="G91" s="166"/>
    </row>
    <row r="92" spans="2:7">
      <c r="B92" s="166"/>
      <c r="C92" s="166"/>
      <c r="D92" s="166"/>
      <c r="E92" s="166"/>
      <c r="F92" s="166"/>
      <c r="G92" s="166"/>
    </row>
    <row r="93" spans="2:7">
      <c r="B93" s="166"/>
      <c r="C93" s="166"/>
      <c r="D93" s="166"/>
      <c r="E93" s="166"/>
      <c r="F93" s="166"/>
      <c r="G93" s="166"/>
    </row>
    <row r="94" spans="2:7">
      <c r="B94" s="166"/>
      <c r="C94" s="166"/>
      <c r="D94" s="166"/>
      <c r="E94" s="166"/>
      <c r="F94" s="166"/>
      <c r="G94" s="166"/>
    </row>
    <row r="95" spans="2:7">
      <c r="B95" s="166"/>
      <c r="C95" s="166"/>
      <c r="D95" s="166"/>
      <c r="E95" s="166"/>
      <c r="F95" s="166"/>
      <c r="G95" s="166"/>
    </row>
    <row r="96" spans="2:7">
      <c r="B96" s="166"/>
      <c r="C96" s="166"/>
      <c r="D96" s="166"/>
      <c r="E96" s="166"/>
      <c r="F96" s="166"/>
      <c r="G96" s="166"/>
    </row>
    <row r="97" spans="2:7">
      <c r="B97" s="166"/>
      <c r="C97" s="166"/>
      <c r="D97" s="166"/>
      <c r="E97" s="166"/>
      <c r="F97" s="166"/>
      <c r="G97" s="166"/>
    </row>
    <row r="98" spans="2:7">
      <c r="B98" s="166"/>
      <c r="C98" s="166"/>
      <c r="D98" s="166"/>
      <c r="E98" s="166"/>
      <c r="F98" s="166"/>
      <c r="G98" s="166"/>
    </row>
  </sheetData>
  <mergeCells count="1">
    <mergeCell ref="B1:G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97723-7414-48F8-B32D-1E711F77342F}">
  <dimension ref="B1:G10"/>
  <sheetViews>
    <sheetView tabSelected="1" topLeftCell="B3" workbookViewId="0">
      <selection activeCell="B10" sqref="B10"/>
    </sheetView>
  </sheetViews>
  <sheetFormatPr defaultRowHeight="15"/>
  <cols>
    <col min="1" max="1" width="7.85546875" customWidth="1"/>
    <col min="2" max="2" width="12.7109375" customWidth="1"/>
    <col min="3" max="4" width="13.42578125" customWidth="1"/>
    <col min="5" max="5" width="13.7109375" customWidth="1"/>
    <col min="6" max="6" width="9.5703125" customWidth="1"/>
    <col min="7" max="7" width="10.140625" customWidth="1"/>
  </cols>
  <sheetData>
    <row r="1" spans="2:7" ht="18">
      <c r="B1" s="3"/>
      <c r="C1" s="3"/>
      <c r="D1" s="3"/>
      <c r="E1" s="4"/>
      <c r="F1" s="4"/>
      <c r="G1" s="4"/>
    </row>
    <row r="2" spans="2:7" ht="15.75">
      <c r="B2" s="228" t="s">
        <v>29</v>
      </c>
      <c r="C2" s="228"/>
      <c r="D2" s="228"/>
      <c r="E2" s="228"/>
      <c r="F2" s="228"/>
      <c r="G2" s="228"/>
    </row>
    <row r="3" spans="2:7" ht="15.75">
      <c r="B3" s="33"/>
      <c r="C3" s="33"/>
      <c r="D3" s="33"/>
      <c r="E3" s="33"/>
      <c r="F3" s="33"/>
      <c r="G3" s="33"/>
    </row>
    <row r="4" spans="2:7" ht="15.75">
      <c r="B4" s="33"/>
      <c r="C4" s="33"/>
      <c r="D4" s="33"/>
      <c r="E4" s="33"/>
      <c r="F4" s="33"/>
      <c r="G4" s="33"/>
    </row>
    <row r="5" spans="2:7" ht="18">
      <c r="B5" s="3"/>
      <c r="C5" s="3"/>
      <c r="D5" s="3"/>
      <c r="E5" s="4"/>
      <c r="F5" s="4"/>
      <c r="G5" s="4"/>
    </row>
    <row r="6" spans="2:7" ht="51">
      <c r="B6" s="30" t="s">
        <v>6</v>
      </c>
      <c r="C6" s="30" t="s">
        <v>159</v>
      </c>
      <c r="D6" s="30" t="s">
        <v>169</v>
      </c>
      <c r="E6" s="30" t="s">
        <v>168</v>
      </c>
      <c r="F6" s="30" t="s">
        <v>15</v>
      </c>
      <c r="G6" s="30" t="s">
        <v>15</v>
      </c>
    </row>
    <row r="7" spans="2:7">
      <c r="B7" s="30">
        <v>1</v>
      </c>
      <c r="C7" s="30">
        <v>2</v>
      </c>
      <c r="D7" s="30">
        <v>3</v>
      </c>
      <c r="E7" s="30">
        <v>4</v>
      </c>
      <c r="F7" s="30" t="s">
        <v>124</v>
      </c>
      <c r="G7" s="30" t="s">
        <v>125</v>
      </c>
    </row>
    <row r="8" spans="2:7" ht="25.5">
      <c r="B8" s="122" t="s">
        <v>30</v>
      </c>
      <c r="C8" s="121">
        <f>C9</f>
        <v>1652747</v>
      </c>
      <c r="D8" s="121">
        <f>D9</f>
        <v>3144208</v>
      </c>
      <c r="E8" s="121">
        <f t="shared" ref="E8:G9" si="0">E9</f>
        <v>1625514.31</v>
      </c>
      <c r="F8" s="120">
        <f t="shared" si="0"/>
        <v>98.352277148287072</v>
      </c>
      <c r="G8" s="120">
        <f t="shared" si="0"/>
        <v>51.698688827202275</v>
      </c>
    </row>
    <row r="9" spans="2:7" ht="25.5">
      <c r="B9" s="8" t="s">
        <v>121</v>
      </c>
      <c r="C9" s="91">
        <f>C10</f>
        <v>1652747</v>
      </c>
      <c r="D9" s="91">
        <f>D10</f>
        <v>3144208</v>
      </c>
      <c r="E9" s="83">
        <f t="shared" si="0"/>
        <v>1625514.31</v>
      </c>
      <c r="F9" s="83">
        <f t="shared" si="0"/>
        <v>98.352277148287072</v>
      </c>
      <c r="G9" s="83">
        <f t="shared" si="0"/>
        <v>51.698688827202275</v>
      </c>
    </row>
    <row r="10" spans="2:7">
      <c r="B10" s="227" t="s">
        <v>138</v>
      </c>
      <c r="C10" s="91">
        <v>1652747</v>
      </c>
      <c r="D10" s="197">
        <v>3144208</v>
      </c>
      <c r="E10" s="83">
        <f>'Rashodi prema izvorima financ'!E17</f>
        <v>1625514.31</v>
      </c>
      <c r="F10" s="83">
        <f>E9/C9*100</f>
        <v>98.352277148287072</v>
      </c>
      <c r="G10" s="83">
        <f>E10/D10*100</f>
        <v>51.698688827202275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4997-5D74-473C-8CA4-4C78CFEA1808}">
  <dimension ref="B1:K22"/>
  <sheetViews>
    <sheetView workbookViewId="0">
      <selection activeCell="F3" sqref="F3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ht="15.75">
      <c r="B2" s="228" t="s">
        <v>8</v>
      </c>
      <c r="C2" s="228"/>
      <c r="D2" s="228"/>
      <c r="E2" s="228"/>
      <c r="F2" s="228"/>
      <c r="G2" s="228"/>
      <c r="H2" s="228"/>
      <c r="I2" s="228"/>
      <c r="J2" s="228"/>
      <c r="K2" s="228"/>
    </row>
    <row r="3" spans="2:11" ht="18">
      <c r="B3" s="3"/>
      <c r="C3" s="3"/>
      <c r="D3" s="3"/>
      <c r="E3" s="3"/>
      <c r="F3" s="3"/>
      <c r="G3" s="3"/>
      <c r="H3" s="3"/>
      <c r="I3" s="4"/>
      <c r="J3" s="4"/>
      <c r="K3" s="4"/>
    </row>
    <row r="4" spans="2:11" ht="15.75">
      <c r="B4" s="228" t="s">
        <v>184</v>
      </c>
      <c r="C4" s="228"/>
      <c r="D4" s="228"/>
      <c r="E4" s="228"/>
      <c r="F4" s="228"/>
      <c r="G4" s="228"/>
      <c r="H4" s="228"/>
      <c r="I4" s="228"/>
      <c r="J4" s="228"/>
      <c r="K4" s="228"/>
    </row>
    <row r="5" spans="2:11" ht="15.75">
      <c r="B5" s="228" t="s">
        <v>185</v>
      </c>
      <c r="C5" s="228"/>
      <c r="D5" s="228"/>
      <c r="E5" s="228"/>
      <c r="F5" s="228"/>
      <c r="G5" s="228"/>
      <c r="H5" s="228"/>
      <c r="I5" s="228"/>
      <c r="J5" s="228"/>
      <c r="K5" s="228"/>
    </row>
    <row r="6" spans="2:11" ht="18">
      <c r="B6" s="3"/>
      <c r="C6" s="3"/>
      <c r="D6" s="3"/>
      <c r="E6" s="3"/>
      <c r="F6" s="3"/>
      <c r="G6" s="3"/>
      <c r="H6" s="3"/>
      <c r="I6" s="4"/>
      <c r="J6" s="4"/>
      <c r="K6" s="4"/>
    </row>
    <row r="7" spans="2:11" ht="25.5">
      <c r="B7" s="259" t="s">
        <v>6</v>
      </c>
      <c r="C7" s="260"/>
      <c r="D7" s="260"/>
      <c r="E7" s="260"/>
      <c r="F7" s="261"/>
      <c r="G7" s="200" t="s">
        <v>158</v>
      </c>
      <c r="H7" s="200" t="s">
        <v>171</v>
      </c>
      <c r="I7" s="200" t="s">
        <v>176</v>
      </c>
      <c r="J7" s="200" t="s">
        <v>15</v>
      </c>
      <c r="K7" s="200" t="s">
        <v>32</v>
      </c>
    </row>
    <row r="8" spans="2:11">
      <c r="B8" s="259">
        <v>1</v>
      </c>
      <c r="C8" s="260"/>
      <c r="D8" s="260"/>
      <c r="E8" s="260"/>
      <c r="F8" s="261"/>
      <c r="G8" s="199">
        <v>2</v>
      </c>
      <c r="H8" s="199">
        <v>3</v>
      </c>
      <c r="I8" s="199">
        <v>5</v>
      </c>
      <c r="J8" s="199" t="s">
        <v>186</v>
      </c>
      <c r="K8" s="199" t="s">
        <v>187</v>
      </c>
    </row>
    <row r="9" spans="2:11" ht="25.5">
      <c r="B9" s="8">
        <v>8</v>
      </c>
      <c r="C9" s="8"/>
      <c r="D9" s="8"/>
      <c r="E9" s="8"/>
      <c r="F9" s="8" t="s">
        <v>188</v>
      </c>
      <c r="G9" s="218">
        <v>0</v>
      </c>
      <c r="H9" s="218">
        <v>0</v>
      </c>
      <c r="I9" s="23">
        <v>0</v>
      </c>
      <c r="J9" s="23"/>
      <c r="K9" s="23"/>
    </row>
    <row r="10" spans="2:11">
      <c r="B10" s="8"/>
      <c r="C10" s="11">
        <v>84</v>
      </c>
      <c r="D10" s="11"/>
      <c r="E10" s="11"/>
      <c r="F10" s="11" t="s">
        <v>189</v>
      </c>
      <c r="G10" s="218"/>
      <c r="H10" s="218"/>
      <c r="I10" s="23"/>
      <c r="J10" s="23"/>
      <c r="K10" s="23"/>
    </row>
    <row r="11" spans="2:11" ht="51">
      <c r="B11" s="9"/>
      <c r="C11" s="9"/>
      <c r="D11" s="9">
        <v>841</v>
      </c>
      <c r="E11" s="9"/>
      <c r="F11" s="18" t="s">
        <v>190</v>
      </c>
      <c r="G11" s="218"/>
      <c r="H11" s="218"/>
      <c r="I11" s="23"/>
      <c r="J11" s="23"/>
      <c r="K11" s="23"/>
    </row>
    <row r="12" spans="2:11" ht="25.5">
      <c r="B12" s="9"/>
      <c r="C12" s="9"/>
      <c r="D12" s="9"/>
      <c r="E12" s="9">
        <v>8413</v>
      </c>
      <c r="F12" s="18" t="s">
        <v>191</v>
      </c>
      <c r="G12" s="218"/>
      <c r="H12" s="218"/>
      <c r="I12" s="23"/>
      <c r="J12" s="23"/>
      <c r="K12" s="23"/>
    </row>
    <row r="13" spans="2:11">
      <c r="B13" s="9"/>
      <c r="C13" s="9"/>
      <c r="D13" s="9"/>
      <c r="E13" s="10" t="s">
        <v>192</v>
      </c>
      <c r="F13" s="12"/>
      <c r="G13" s="218"/>
      <c r="H13" s="218"/>
      <c r="I13" s="23"/>
      <c r="J13" s="23"/>
      <c r="K13" s="23"/>
    </row>
    <row r="14" spans="2:11" ht="25.5">
      <c r="B14" s="219">
        <v>5</v>
      </c>
      <c r="C14" s="219"/>
      <c r="D14" s="219"/>
      <c r="E14" s="219"/>
      <c r="F14" s="13" t="s">
        <v>193</v>
      </c>
      <c r="G14" s="218">
        <v>0</v>
      </c>
      <c r="H14" s="218">
        <v>0</v>
      </c>
      <c r="I14" s="23">
        <v>0</v>
      </c>
      <c r="J14" s="23"/>
      <c r="K14" s="23"/>
    </row>
    <row r="15" spans="2:11" ht="25.5">
      <c r="B15" s="11"/>
      <c r="C15" s="11">
        <v>54</v>
      </c>
      <c r="D15" s="11"/>
      <c r="E15" s="11"/>
      <c r="F15" s="220" t="s">
        <v>194</v>
      </c>
      <c r="G15" s="218"/>
      <c r="H15" s="218"/>
      <c r="I15" s="23"/>
      <c r="J15" s="23"/>
      <c r="K15" s="23"/>
    </row>
    <row r="16" spans="2:11" ht="63.75">
      <c r="B16" s="11"/>
      <c r="C16" s="11"/>
      <c r="D16" s="11">
        <v>541</v>
      </c>
      <c r="E16" s="18"/>
      <c r="F16" s="18" t="s">
        <v>195</v>
      </c>
      <c r="G16" s="218"/>
      <c r="H16" s="218"/>
      <c r="I16" s="23"/>
      <c r="J16" s="23"/>
      <c r="K16" s="23"/>
    </row>
    <row r="17" spans="2:11" ht="38.25">
      <c r="B17" s="11"/>
      <c r="C17" s="11"/>
      <c r="D17" s="11"/>
      <c r="E17" s="18">
        <v>5413</v>
      </c>
      <c r="F17" s="18" t="s">
        <v>196</v>
      </c>
      <c r="G17" s="218"/>
      <c r="H17" s="218"/>
      <c r="I17" s="23"/>
      <c r="J17" s="23"/>
      <c r="K17" s="23"/>
    </row>
    <row r="18" spans="2:11">
      <c r="B18" s="221"/>
      <c r="C18" s="219"/>
      <c r="D18" s="219"/>
      <c r="E18" s="219"/>
      <c r="F18" s="13" t="s">
        <v>192</v>
      </c>
      <c r="G18" s="218"/>
      <c r="H18" s="218"/>
      <c r="I18" s="23"/>
      <c r="J18" s="23"/>
      <c r="K18" s="23"/>
    </row>
    <row r="20" spans="2:11"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2:11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2:11">
      <c r="B22" s="26"/>
      <c r="C22" s="26"/>
      <c r="D22" s="26"/>
      <c r="E22" s="26"/>
      <c r="F22" s="26"/>
      <c r="G22" s="26"/>
      <c r="H22" s="26"/>
      <c r="I22" s="26"/>
      <c r="J22" s="26"/>
      <c r="K22" s="26"/>
    </row>
  </sheetData>
  <mergeCells count="5">
    <mergeCell ref="B2:K2"/>
    <mergeCell ref="B4:K4"/>
    <mergeCell ref="B5:K5"/>
    <mergeCell ref="B7:F7"/>
    <mergeCell ref="B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1F5A-FD14-4384-88FD-84CC551EB8EB}">
  <dimension ref="A3:D9"/>
  <sheetViews>
    <sheetView workbookViewId="0">
      <selection activeCell="F17" sqref="F17"/>
    </sheetView>
  </sheetViews>
  <sheetFormatPr defaultRowHeight="15"/>
  <cols>
    <col min="1" max="1" width="41.140625" customWidth="1"/>
    <col min="2" max="2" width="24.85546875" customWidth="1"/>
    <col min="3" max="3" width="23.28515625" customWidth="1"/>
    <col min="4" max="4" width="16.28515625" hidden="1" customWidth="1"/>
  </cols>
  <sheetData>
    <row r="3" spans="1:4">
      <c r="A3" s="162" t="s">
        <v>131</v>
      </c>
      <c r="B3" s="163"/>
      <c r="C3" s="163"/>
      <c r="D3" s="125"/>
    </row>
    <row r="4" spans="1:4">
      <c r="A4" s="151"/>
      <c r="B4" s="152"/>
      <c r="C4" s="152"/>
      <c r="D4" s="126"/>
    </row>
    <row r="5" spans="1:4">
      <c r="A5" s="153" t="s">
        <v>137</v>
      </c>
      <c r="B5" s="154"/>
      <c r="C5" s="155"/>
      <c r="D5" s="127"/>
    </row>
    <row r="6" spans="1:4">
      <c r="A6" s="156" t="s">
        <v>132</v>
      </c>
      <c r="B6" s="157" t="s">
        <v>170</v>
      </c>
      <c r="C6" s="158"/>
      <c r="D6" s="128"/>
    </row>
    <row r="7" spans="1:4">
      <c r="A7" s="159" t="s">
        <v>133</v>
      </c>
      <c r="B7" s="161">
        <v>20532.64</v>
      </c>
      <c r="C7" s="160"/>
      <c r="D7" s="129"/>
    </row>
    <row r="8" spans="1:4">
      <c r="A8" s="159" t="s">
        <v>134</v>
      </c>
      <c r="B8" s="161">
        <v>0</v>
      </c>
      <c r="C8" s="160"/>
      <c r="D8" s="129"/>
    </row>
    <row r="9" spans="1:4">
      <c r="A9" s="159" t="s">
        <v>135</v>
      </c>
      <c r="B9" s="161">
        <v>3900</v>
      </c>
      <c r="C9" s="160"/>
      <c r="D9" s="129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EA06-AACD-4E4A-A2F2-26B18B9F4048}">
  <dimension ref="A1:H145"/>
  <sheetViews>
    <sheetView topLeftCell="A133" workbookViewId="0">
      <selection activeCell="G127" sqref="G127"/>
    </sheetView>
  </sheetViews>
  <sheetFormatPr defaultColWidth="9.140625" defaultRowHeight="12.75"/>
  <cols>
    <col min="1" max="1" width="4.42578125" style="74" customWidth="1"/>
    <col min="2" max="2" width="6.42578125" style="74" customWidth="1"/>
    <col min="3" max="3" width="4.5703125" style="74" customWidth="1"/>
    <col min="4" max="4" width="5.42578125" style="76" customWidth="1"/>
    <col min="5" max="5" width="43.28515625" style="74" customWidth="1"/>
    <col min="6" max="6" width="22.42578125" style="75" customWidth="1"/>
    <col min="7" max="7" width="24" style="75" customWidth="1"/>
    <col min="8" max="8" width="10.85546875" style="75" customWidth="1"/>
    <col min="9" max="16384" width="9.140625" style="74"/>
  </cols>
  <sheetData>
    <row r="1" spans="1:8" ht="30" customHeight="1">
      <c r="A1" s="228" t="s">
        <v>7</v>
      </c>
      <c r="B1" s="228"/>
      <c r="C1" s="228"/>
      <c r="D1" s="228"/>
      <c r="E1" s="228"/>
      <c r="F1" s="228"/>
      <c r="G1" s="228"/>
      <c r="H1" s="228"/>
    </row>
    <row r="2" spans="1:8">
      <c r="A2" s="106"/>
      <c r="B2" s="106"/>
      <c r="C2" s="106"/>
      <c r="D2" s="106"/>
      <c r="E2" s="106"/>
      <c r="F2" s="106"/>
      <c r="G2" s="4"/>
      <c r="H2" s="4"/>
    </row>
    <row r="3" spans="1:8" ht="18" customHeight="1">
      <c r="A3" s="228" t="s">
        <v>37</v>
      </c>
      <c r="B3" s="228"/>
      <c r="C3" s="228"/>
      <c r="D3" s="228"/>
      <c r="E3" s="228"/>
      <c r="F3" s="228"/>
      <c r="G3" s="228"/>
      <c r="H3" s="228"/>
    </row>
    <row r="4" spans="1:8" ht="15.75" customHeight="1"/>
    <row r="5" spans="1:8" ht="38.25">
      <c r="A5" s="259" t="s">
        <v>6</v>
      </c>
      <c r="B5" s="260"/>
      <c r="C5" s="260"/>
      <c r="D5" s="260"/>
      <c r="E5" s="261"/>
      <c r="F5" s="30" t="s">
        <v>171</v>
      </c>
      <c r="G5" s="30" t="s">
        <v>161</v>
      </c>
      <c r="H5" s="30" t="s">
        <v>15</v>
      </c>
    </row>
    <row r="6" spans="1:8" ht="12.75" customHeight="1">
      <c r="A6" s="272">
        <v>1</v>
      </c>
      <c r="B6" s="273"/>
      <c r="C6" s="273"/>
      <c r="D6" s="273"/>
      <c r="E6" s="274"/>
      <c r="F6" s="77">
        <v>2</v>
      </c>
      <c r="G6" s="77">
        <v>3</v>
      </c>
      <c r="H6" s="77" t="s">
        <v>136</v>
      </c>
    </row>
    <row r="7" spans="1:8" ht="17.45" customHeight="1">
      <c r="A7" s="259">
        <v>23657</v>
      </c>
      <c r="B7" s="275"/>
      <c r="C7" s="275"/>
      <c r="D7" s="276"/>
      <c r="E7" s="134" t="s">
        <v>140</v>
      </c>
      <c r="F7" s="77"/>
      <c r="G7" s="77"/>
      <c r="H7" s="77"/>
    </row>
    <row r="8" spans="1:8" ht="16.899999999999999" customHeight="1">
      <c r="A8" s="259" t="s">
        <v>144</v>
      </c>
      <c r="B8" s="275"/>
      <c r="C8" s="275"/>
      <c r="D8" s="275"/>
      <c r="E8" s="276"/>
      <c r="F8" s="137">
        <f>SUM(F9:F14)</f>
        <v>3152208</v>
      </c>
      <c r="G8" s="137">
        <f>SUM(G9:G14)</f>
        <v>1692416.67</v>
      </c>
      <c r="H8" s="119">
        <f>G8/F8*100</f>
        <v>53.689879284615735</v>
      </c>
    </row>
    <row r="9" spans="1:8" s="135" customFormat="1" ht="16.899999999999999" customHeight="1">
      <c r="A9" s="269">
        <v>1</v>
      </c>
      <c r="B9" s="270"/>
      <c r="C9" s="270"/>
      <c r="D9" s="271"/>
      <c r="E9" s="164" t="s">
        <v>106</v>
      </c>
      <c r="F9" s="136">
        <v>2597908</v>
      </c>
      <c r="G9" s="136">
        <v>1409479.78</v>
      </c>
      <c r="H9" s="119">
        <f>G9/F9*100</f>
        <v>54.254414705986505</v>
      </c>
    </row>
    <row r="10" spans="1:8" ht="16.899999999999999" customHeight="1">
      <c r="A10" s="269">
        <v>3</v>
      </c>
      <c r="B10" s="270"/>
      <c r="C10" s="270"/>
      <c r="D10" s="271"/>
      <c r="E10" s="165" t="s">
        <v>118</v>
      </c>
      <c r="F10" s="196">
        <v>8000</v>
      </c>
      <c r="G10" s="136">
        <v>4328.76</v>
      </c>
      <c r="H10" s="119">
        <f>G10/F10*100</f>
        <v>54.109499999999997</v>
      </c>
    </row>
    <row r="11" spans="1:8" ht="16.899999999999999" customHeight="1">
      <c r="A11" s="269">
        <v>4</v>
      </c>
      <c r="B11" s="270"/>
      <c r="C11" s="270"/>
      <c r="D11" s="271"/>
      <c r="E11" s="165" t="s">
        <v>141</v>
      </c>
      <c r="F11" s="136">
        <v>530000</v>
      </c>
      <c r="G11" s="136">
        <v>264545.90999999997</v>
      </c>
      <c r="H11" s="119">
        <f t="shared" ref="H11:H13" si="0">G11/F11*100</f>
        <v>49.914322641509429</v>
      </c>
    </row>
    <row r="12" spans="1:8" ht="16.899999999999999" customHeight="1">
      <c r="A12" s="269">
        <v>5</v>
      </c>
      <c r="B12" s="270"/>
      <c r="C12" s="270"/>
      <c r="D12" s="271"/>
      <c r="E12" s="165" t="s">
        <v>142</v>
      </c>
      <c r="F12" s="136">
        <v>10000</v>
      </c>
      <c r="G12" s="136">
        <v>7350</v>
      </c>
      <c r="H12" s="119">
        <f t="shared" si="0"/>
        <v>73.5</v>
      </c>
    </row>
    <row r="13" spans="1:8" ht="16.899999999999999" customHeight="1">
      <c r="A13" s="269">
        <v>6</v>
      </c>
      <c r="B13" s="270"/>
      <c r="C13" s="270"/>
      <c r="D13" s="271"/>
      <c r="E13" s="165" t="s">
        <v>116</v>
      </c>
      <c r="F13" s="136">
        <v>6300</v>
      </c>
      <c r="G13" s="136">
        <v>6712.22</v>
      </c>
      <c r="H13" s="119">
        <f t="shared" si="0"/>
        <v>106.54317460317462</v>
      </c>
    </row>
    <row r="14" spans="1:8" ht="16.899999999999999" customHeight="1">
      <c r="A14" s="269">
        <v>9</v>
      </c>
      <c r="B14" s="270"/>
      <c r="C14" s="270"/>
      <c r="D14" s="271"/>
      <c r="E14" s="165" t="s">
        <v>143</v>
      </c>
      <c r="F14" s="136"/>
      <c r="G14" s="136"/>
      <c r="H14" s="119"/>
    </row>
    <row r="15" spans="1:8" ht="30" customHeight="1">
      <c r="A15" s="280">
        <v>4002</v>
      </c>
      <c r="B15" s="281"/>
      <c r="C15" s="281"/>
      <c r="D15" s="282"/>
      <c r="E15" s="115" t="s">
        <v>104</v>
      </c>
      <c r="F15" s="119">
        <f>F16+F99</f>
        <v>3144208</v>
      </c>
      <c r="G15" s="119">
        <f>G16+G99+G137</f>
        <v>1625514.3099999996</v>
      </c>
      <c r="H15" s="119">
        <f>G15/F15*100</f>
        <v>51.698688827202254</v>
      </c>
    </row>
    <row r="16" spans="1:8" ht="31.9" customHeight="1">
      <c r="A16" s="283" t="s">
        <v>105</v>
      </c>
      <c r="B16" s="284"/>
      <c r="C16" s="284"/>
      <c r="D16" s="284"/>
      <c r="E16" s="34" t="s">
        <v>108</v>
      </c>
      <c r="F16" s="117">
        <f>F17+F63</f>
        <v>3127908</v>
      </c>
      <c r="G16" s="117">
        <f>G17+G63</f>
        <v>1569383.2999999996</v>
      </c>
      <c r="H16" s="119">
        <f>G16/F16*100</f>
        <v>50.173576077045738</v>
      </c>
    </row>
    <row r="17" spans="1:8" ht="18" customHeight="1">
      <c r="A17" s="285" t="s">
        <v>109</v>
      </c>
      <c r="B17" s="278"/>
      <c r="C17" s="278"/>
      <c r="D17" s="279"/>
      <c r="E17" s="116" t="s">
        <v>106</v>
      </c>
      <c r="F17" s="140">
        <f>F18</f>
        <v>2597908</v>
      </c>
      <c r="G17" s="141">
        <f>G18</f>
        <v>1387703.8999999997</v>
      </c>
      <c r="H17" s="119">
        <f>G17/F17*100</f>
        <v>53.416206424553906</v>
      </c>
    </row>
    <row r="18" spans="1:8">
      <c r="A18" s="70">
        <v>3</v>
      </c>
      <c r="B18" s="70"/>
      <c r="C18" s="70"/>
      <c r="D18" s="71"/>
      <c r="E18" s="70" t="s">
        <v>3</v>
      </c>
      <c r="F18" s="90">
        <f>F19+F28+F54+F59</f>
        <v>2597908</v>
      </c>
      <c r="G18" s="90">
        <f>G19+G28+G54+G59</f>
        <v>1387703.8999999997</v>
      </c>
      <c r="H18" s="119">
        <f>G18/F18*100</f>
        <v>53.416206424553906</v>
      </c>
    </row>
    <row r="19" spans="1:8">
      <c r="A19" s="8"/>
      <c r="B19" s="8">
        <v>31</v>
      </c>
      <c r="C19" s="8"/>
      <c r="D19" s="69"/>
      <c r="E19" s="8" t="s">
        <v>4</v>
      </c>
      <c r="F19" s="89">
        <v>2113100</v>
      </c>
      <c r="G19" s="173">
        <f>G20+G24+G26</f>
        <v>1063798.8699999999</v>
      </c>
      <c r="H19" s="119">
        <f>G19/F19*100</f>
        <v>50.343044342435284</v>
      </c>
    </row>
    <row r="20" spans="1:8">
      <c r="A20" s="9"/>
      <c r="B20" s="9"/>
      <c r="C20" s="10">
        <v>311</v>
      </c>
      <c r="D20" s="68"/>
      <c r="E20" s="10" t="s">
        <v>110</v>
      </c>
      <c r="F20" s="102" t="s">
        <v>177</v>
      </c>
      <c r="G20" s="174">
        <f>G21+G22+G23</f>
        <v>880221.25</v>
      </c>
      <c r="H20" s="119"/>
    </row>
    <row r="21" spans="1:8">
      <c r="A21" s="9"/>
      <c r="B21" s="9"/>
      <c r="C21" s="9"/>
      <c r="D21" s="72">
        <v>3111</v>
      </c>
      <c r="E21" s="73" t="s">
        <v>24</v>
      </c>
      <c r="F21" s="88" t="s">
        <v>177</v>
      </c>
      <c r="G21" s="175">
        <v>784477.56</v>
      </c>
      <c r="H21" s="119"/>
    </row>
    <row r="22" spans="1:8">
      <c r="A22" s="9"/>
      <c r="B22" s="9"/>
      <c r="C22" s="10"/>
      <c r="D22" s="72">
        <v>3113</v>
      </c>
      <c r="E22" s="73" t="s">
        <v>60</v>
      </c>
      <c r="F22" s="88" t="s">
        <v>177</v>
      </c>
      <c r="G22" s="175">
        <v>8196.5</v>
      </c>
      <c r="H22" s="119"/>
    </row>
    <row r="23" spans="1:8">
      <c r="A23" s="9"/>
      <c r="B23" s="9"/>
      <c r="C23" s="9"/>
      <c r="D23" s="72">
        <v>3114</v>
      </c>
      <c r="E23" s="73" t="s">
        <v>61</v>
      </c>
      <c r="F23" s="88" t="s">
        <v>177</v>
      </c>
      <c r="G23" s="175">
        <v>87547.19</v>
      </c>
      <c r="H23" s="119"/>
    </row>
    <row r="24" spans="1:8">
      <c r="A24" s="9"/>
      <c r="B24" s="14"/>
      <c r="C24" s="10">
        <v>312</v>
      </c>
      <c r="D24" s="68"/>
      <c r="E24" s="12" t="s">
        <v>62</v>
      </c>
      <c r="F24" s="102" t="s">
        <v>177</v>
      </c>
      <c r="G24" s="174">
        <f>G25</f>
        <v>41717.82</v>
      </c>
      <c r="H24" s="119"/>
    </row>
    <row r="25" spans="1:8">
      <c r="A25" s="9"/>
      <c r="B25" s="14"/>
      <c r="C25" s="10"/>
      <c r="D25" s="67">
        <v>3121</v>
      </c>
      <c r="E25" s="9" t="s">
        <v>62</v>
      </c>
      <c r="F25" s="91" t="s">
        <v>177</v>
      </c>
      <c r="G25" s="176">
        <v>41717.82</v>
      </c>
      <c r="H25" s="119"/>
    </row>
    <row r="26" spans="1:8">
      <c r="A26" s="9"/>
      <c r="B26" s="9"/>
      <c r="C26" s="10">
        <v>313</v>
      </c>
      <c r="D26" s="68"/>
      <c r="E26" s="10" t="s">
        <v>63</v>
      </c>
      <c r="F26" s="102" t="s">
        <v>177</v>
      </c>
      <c r="G26" s="174">
        <f>G27</f>
        <v>141859.79999999999</v>
      </c>
      <c r="H26" s="119"/>
    </row>
    <row r="27" spans="1:8" ht="14.45" customHeight="1">
      <c r="A27" s="105"/>
      <c r="B27" s="105"/>
      <c r="C27" s="105"/>
      <c r="D27" s="104">
        <v>3132</v>
      </c>
      <c r="E27" s="103" t="s">
        <v>64</v>
      </c>
      <c r="F27" s="82" t="s">
        <v>177</v>
      </c>
      <c r="G27" s="177">
        <v>141859.79999999999</v>
      </c>
      <c r="H27" s="119"/>
    </row>
    <row r="28" spans="1:8">
      <c r="A28" s="11"/>
      <c r="B28" s="8">
        <v>32</v>
      </c>
      <c r="C28" s="14"/>
      <c r="D28" s="99"/>
      <c r="E28" s="14" t="s">
        <v>9</v>
      </c>
      <c r="F28" s="89">
        <v>399144</v>
      </c>
      <c r="G28" s="173">
        <f>G29+G33+G40+G49</f>
        <v>297566.93000000005</v>
      </c>
      <c r="H28" s="119">
        <f>G28/F28*100</f>
        <v>74.551272222556292</v>
      </c>
    </row>
    <row r="29" spans="1:8">
      <c r="A29" s="11"/>
      <c r="B29" s="11"/>
      <c r="C29" s="10">
        <v>321</v>
      </c>
      <c r="D29" s="68"/>
      <c r="E29" s="10" t="s">
        <v>25</v>
      </c>
      <c r="F29" s="102" t="s">
        <v>177</v>
      </c>
      <c r="G29" s="174">
        <f>G30+G31+G32</f>
        <v>23424.13</v>
      </c>
      <c r="H29" s="119"/>
    </row>
    <row r="30" spans="1:8" ht="16.899999999999999" customHeight="1">
      <c r="A30" s="50"/>
      <c r="B30" s="79"/>
      <c r="C30" s="79"/>
      <c r="D30" s="72">
        <v>3211</v>
      </c>
      <c r="E30" s="73" t="s">
        <v>26</v>
      </c>
      <c r="F30" s="88" t="s">
        <v>177</v>
      </c>
      <c r="G30" s="175">
        <v>1143.1500000000001</v>
      </c>
      <c r="H30" s="119"/>
    </row>
    <row r="31" spans="1:8" ht="25.5">
      <c r="A31" s="50"/>
      <c r="B31" s="79"/>
      <c r="C31" s="79"/>
      <c r="D31" s="72">
        <v>3212</v>
      </c>
      <c r="E31" s="73" t="s">
        <v>65</v>
      </c>
      <c r="F31" s="88" t="s">
        <v>177</v>
      </c>
      <c r="G31" s="175">
        <v>21305.48</v>
      </c>
      <c r="H31" s="119"/>
    </row>
    <row r="32" spans="1:8">
      <c r="A32" s="50"/>
      <c r="B32" s="79"/>
      <c r="C32" s="79"/>
      <c r="D32" s="72">
        <v>3213</v>
      </c>
      <c r="E32" s="73" t="s">
        <v>66</v>
      </c>
      <c r="F32" s="88" t="s">
        <v>177</v>
      </c>
      <c r="G32" s="175">
        <v>975.5</v>
      </c>
      <c r="H32" s="119"/>
    </row>
    <row r="33" spans="1:8">
      <c r="A33" s="50"/>
      <c r="B33" s="79"/>
      <c r="C33" s="51">
        <v>322</v>
      </c>
      <c r="D33" s="52"/>
      <c r="E33" s="53" t="s">
        <v>67</v>
      </c>
      <c r="F33" s="101" t="s">
        <v>177</v>
      </c>
      <c r="G33" s="174">
        <f>G34+G35+G36+G37+G38+G39</f>
        <v>199158.89</v>
      </c>
      <c r="H33" s="119"/>
    </row>
    <row r="34" spans="1:8">
      <c r="A34" s="50"/>
      <c r="B34" s="79"/>
      <c r="C34" s="96"/>
      <c r="D34" s="62">
        <v>3221</v>
      </c>
      <c r="E34" s="60" t="s">
        <v>68</v>
      </c>
      <c r="F34" s="78" t="s">
        <v>177</v>
      </c>
      <c r="G34" s="176">
        <v>25470.37</v>
      </c>
      <c r="H34" s="119"/>
    </row>
    <row r="35" spans="1:8">
      <c r="A35" s="50"/>
      <c r="B35" s="79"/>
      <c r="C35" s="96"/>
      <c r="D35" s="62">
        <v>3222</v>
      </c>
      <c r="E35" s="60" t="s">
        <v>69</v>
      </c>
      <c r="F35" s="78" t="s">
        <v>177</v>
      </c>
      <c r="G35" s="176">
        <v>94339.23</v>
      </c>
      <c r="H35" s="119"/>
    </row>
    <row r="36" spans="1:8">
      <c r="A36" s="50"/>
      <c r="B36" s="79"/>
      <c r="C36" s="96"/>
      <c r="D36" s="62">
        <v>3223</v>
      </c>
      <c r="E36" s="60" t="s">
        <v>70</v>
      </c>
      <c r="F36" s="78" t="s">
        <v>177</v>
      </c>
      <c r="G36" s="176">
        <v>64951.199999999997</v>
      </c>
      <c r="H36" s="119"/>
    </row>
    <row r="37" spans="1:8">
      <c r="A37" s="50"/>
      <c r="B37" s="79"/>
      <c r="C37" s="96"/>
      <c r="D37" s="62">
        <v>3224</v>
      </c>
      <c r="E37" s="60" t="s">
        <v>71</v>
      </c>
      <c r="F37" s="78" t="s">
        <v>177</v>
      </c>
      <c r="G37" s="176">
        <v>2406.14</v>
      </c>
      <c r="H37" s="119"/>
    </row>
    <row r="38" spans="1:8">
      <c r="A38" s="50"/>
      <c r="B38" s="79"/>
      <c r="C38" s="79"/>
      <c r="D38" s="62">
        <v>3225</v>
      </c>
      <c r="E38" s="60" t="s">
        <v>72</v>
      </c>
      <c r="F38" s="78" t="s">
        <v>177</v>
      </c>
      <c r="G38" s="176">
        <v>10277.290000000001</v>
      </c>
      <c r="H38" s="119"/>
    </row>
    <row r="39" spans="1:8">
      <c r="A39" s="50"/>
      <c r="B39" s="79"/>
      <c r="C39" s="79"/>
      <c r="D39" s="62">
        <v>3227</v>
      </c>
      <c r="E39" s="60" t="s">
        <v>73</v>
      </c>
      <c r="F39" s="78" t="s">
        <v>177</v>
      </c>
      <c r="G39" s="176">
        <v>1714.66</v>
      </c>
      <c r="H39" s="119"/>
    </row>
    <row r="40" spans="1:8">
      <c r="A40" s="50"/>
      <c r="B40" s="79"/>
      <c r="C40" s="54">
        <v>323</v>
      </c>
      <c r="D40" s="55"/>
      <c r="E40" s="56" t="s">
        <v>74</v>
      </c>
      <c r="F40" s="101" t="s">
        <v>177</v>
      </c>
      <c r="G40" s="174">
        <f>SUM(G41:G48)</f>
        <v>73637.53</v>
      </c>
      <c r="H40" s="119"/>
    </row>
    <row r="41" spans="1:8">
      <c r="A41" s="50"/>
      <c r="B41" s="79"/>
      <c r="C41" s="79"/>
      <c r="D41" s="62">
        <v>3231</v>
      </c>
      <c r="E41" s="60" t="s">
        <v>75</v>
      </c>
      <c r="F41" s="78" t="s">
        <v>177</v>
      </c>
      <c r="G41" s="176">
        <v>5158.1099999999997</v>
      </c>
      <c r="H41" s="119"/>
    </row>
    <row r="42" spans="1:8">
      <c r="A42" s="50"/>
      <c r="B42" s="79"/>
      <c r="C42" s="79"/>
      <c r="D42" s="62">
        <v>3232</v>
      </c>
      <c r="E42" s="60" t="s">
        <v>76</v>
      </c>
      <c r="F42" s="78" t="s">
        <v>177</v>
      </c>
      <c r="G42" s="176">
        <v>46841.62</v>
      </c>
      <c r="H42" s="119"/>
    </row>
    <row r="43" spans="1:8">
      <c r="A43" s="50"/>
      <c r="B43" s="79"/>
      <c r="C43" s="79"/>
      <c r="D43" s="62">
        <v>3233</v>
      </c>
      <c r="E43" s="60" t="s">
        <v>77</v>
      </c>
      <c r="F43" s="78" t="s">
        <v>177</v>
      </c>
      <c r="G43" s="176">
        <v>3701.97</v>
      </c>
      <c r="H43" s="119"/>
    </row>
    <row r="44" spans="1:8">
      <c r="A44" s="50"/>
      <c r="B44" s="79"/>
      <c r="C44" s="79"/>
      <c r="D44" s="62">
        <v>3234</v>
      </c>
      <c r="E44" s="60" t="s">
        <v>78</v>
      </c>
      <c r="F44" s="78" t="s">
        <v>177</v>
      </c>
      <c r="G44" s="178">
        <v>11866.68</v>
      </c>
      <c r="H44" s="119"/>
    </row>
    <row r="45" spans="1:8">
      <c r="A45" s="50"/>
      <c r="B45" s="79"/>
      <c r="C45" s="79"/>
      <c r="D45" s="62">
        <v>3235</v>
      </c>
      <c r="E45" s="60" t="s">
        <v>154</v>
      </c>
      <c r="F45" s="78" t="s">
        <v>177</v>
      </c>
      <c r="G45" s="176">
        <v>0</v>
      </c>
      <c r="H45" s="119"/>
    </row>
    <row r="46" spans="1:8">
      <c r="A46" s="50"/>
      <c r="B46" s="79"/>
      <c r="C46" s="79"/>
      <c r="D46" s="62">
        <v>3236</v>
      </c>
      <c r="E46" s="60" t="s">
        <v>80</v>
      </c>
      <c r="F46" s="78" t="s">
        <v>177</v>
      </c>
      <c r="G46" s="176">
        <v>1181.4000000000001</v>
      </c>
      <c r="H46" s="119"/>
    </row>
    <row r="47" spans="1:8">
      <c r="A47" s="50"/>
      <c r="B47" s="79"/>
      <c r="C47" s="79"/>
      <c r="D47" s="62">
        <v>3237</v>
      </c>
      <c r="E47" s="60" t="s">
        <v>81</v>
      </c>
      <c r="F47" s="78" t="s">
        <v>177</v>
      </c>
      <c r="G47" s="176">
        <v>4471.2299999999996</v>
      </c>
      <c r="H47" s="119"/>
    </row>
    <row r="48" spans="1:8">
      <c r="A48" s="50"/>
      <c r="B48" s="79"/>
      <c r="C48" s="79"/>
      <c r="D48" s="62">
        <v>3239</v>
      </c>
      <c r="E48" s="60" t="s">
        <v>82</v>
      </c>
      <c r="F48" s="78" t="s">
        <v>177</v>
      </c>
      <c r="G48" s="176">
        <v>416.52</v>
      </c>
      <c r="H48" s="119"/>
    </row>
    <row r="49" spans="1:8">
      <c r="A49" s="50"/>
      <c r="B49" s="79"/>
      <c r="C49" s="54">
        <v>329</v>
      </c>
      <c r="D49" s="55"/>
      <c r="E49" s="54" t="s">
        <v>84</v>
      </c>
      <c r="F49" s="101" t="s">
        <v>177</v>
      </c>
      <c r="G49" s="174">
        <f>G50+G51+G52+G53</f>
        <v>1346.38</v>
      </c>
      <c r="H49" s="119"/>
    </row>
    <row r="50" spans="1:8">
      <c r="A50" s="50"/>
      <c r="B50" s="79"/>
      <c r="C50" s="79"/>
      <c r="D50" s="62">
        <v>3291</v>
      </c>
      <c r="E50" s="60" t="s">
        <v>155</v>
      </c>
      <c r="F50" s="78" t="s">
        <v>177</v>
      </c>
      <c r="G50" s="176">
        <v>0</v>
      </c>
      <c r="H50" s="119"/>
    </row>
    <row r="51" spans="1:8">
      <c r="A51" s="50"/>
      <c r="B51" s="79"/>
      <c r="C51" s="79"/>
      <c r="D51" s="62">
        <v>3292</v>
      </c>
      <c r="E51" s="60" t="s">
        <v>86</v>
      </c>
      <c r="F51" s="78" t="s">
        <v>177</v>
      </c>
      <c r="G51" s="176">
        <v>190.82</v>
      </c>
      <c r="H51" s="119"/>
    </row>
    <row r="52" spans="1:8">
      <c r="A52" s="50"/>
      <c r="B52" s="79"/>
      <c r="C52" s="79"/>
      <c r="D52" s="62">
        <v>3295</v>
      </c>
      <c r="E52" s="60" t="s">
        <v>87</v>
      </c>
      <c r="F52" s="78" t="s">
        <v>177</v>
      </c>
      <c r="G52" s="176">
        <v>991.16</v>
      </c>
      <c r="H52" s="119"/>
    </row>
    <row r="53" spans="1:8">
      <c r="A53" s="50"/>
      <c r="B53" s="79"/>
      <c r="C53" s="79"/>
      <c r="D53" s="62">
        <v>3299</v>
      </c>
      <c r="E53" s="60" t="s">
        <v>84</v>
      </c>
      <c r="F53" s="78" t="s">
        <v>177</v>
      </c>
      <c r="G53" s="176">
        <v>164.4</v>
      </c>
      <c r="H53" s="119"/>
    </row>
    <row r="54" spans="1:8">
      <c r="A54" s="100"/>
      <c r="B54" s="57">
        <v>34</v>
      </c>
      <c r="C54" s="58"/>
      <c r="D54" s="59"/>
      <c r="E54" s="58" t="s">
        <v>88</v>
      </c>
      <c r="F54" s="81">
        <v>3664</v>
      </c>
      <c r="G54" s="173">
        <f>G55</f>
        <v>1092.1400000000001</v>
      </c>
      <c r="H54" s="119">
        <f>G54/F54*100</f>
        <v>29.807314410480352</v>
      </c>
    </row>
    <row r="55" spans="1:8">
      <c r="A55" s="49"/>
      <c r="B55" s="60"/>
      <c r="C55" s="61">
        <v>343</v>
      </c>
      <c r="D55" s="62"/>
      <c r="E55" s="60" t="s">
        <v>89</v>
      </c>
      <c r="F55" s="78" t="s">
        <v>177</v>
      </c>
      <c r="G55" s="176">
        <f>G56+G57+G58</f>
        <v>1092.1400000000001</v>
      </c>
      <c r="H55" s="119"/>
    </row>
    <row r="56" spans="1:8">
      <c r="A56" s="49"/>
      <c r="B56" s="60"/>
      <c r="C56" s="60"/>
      <c r="D56" s="62">
        <v>3431</v>
      </c>
      <c r="E56" s="60" t="s">
        <v>90</v>
      </c>
      <c r="F56" s="78" t="s">
        <v>177</v>
      </c>
      <c r="G56" s="176">
        <v>1092.1400000000001</v>
      </c>
      <c r="H56" s="119"/>
    </row>
    <row r="57" spans="1:8">
      <c r="A57" s="49"/>
      <c r="B57" s="60"/>
      <c r="C57" s="60"/>
      <c r="D57" s="62">
        <v>3433</v>
      </c>
      <c r="E57" s="60" t="s">
        <v>91</v>
      </c>
      <c r="F57" s="78" t="s">
        <v>177</v>
      </c>
      <c r="G57" s="176">
        <v>0</v>
      </c>
      <c r="H57" s="119"/>
    </row>
    <row r="58" spans="1:8">
      <c r="A58" s="49"/>
      <c r="B58" s="60"/>
      <c r="C58" s="60"/>
      <c r="D58" s="62">
        <v>3434</v>
      </c>
      <c r="E58" s="60" t="s">
        <v>119</v>
      </c>
      <c r="F58" s="78" t="s">
        <v>177</v>
      </c>
      <c r="G58" s="176">
        <v>0</v>
      </c>
      <c r="H58" s="119"/>
    </row>
    <row r="59" spans="1:8" ht="25.5">
      <c r="A59" s="100"/>
      <c r="B59" s="57">
        <v>37</v>
      </c>
      <c r="C59" s="58"/>
      <c r="D59" s="59"/>
      <c r="E59" s="63" t="s">
        <v>93</v>
      </c>
      <c r="F59" s="81">
        <v>82000</v>
      </c>
      <c r="G59" s="173">
        <f>G60</f>
        <v>25245.96</v>
      </c>
      <c r="H59" s="119">
        <f>G59/F59*100</f>
        <v>30.787756097560976</v>
      </c>
    </row>
    <row r="60" spans="1:8" ht="25.5">
      <c r="A60" s="49"/>
      <c r="B60" s="60"/>
      <c r="C60" s="61">
        <v>372</v>
      </c>
      <c r="D60" s="62"/>
      <c r="E60" s="64" t="s">
        <v>94</v>
      </c>
      <c r="F60" s="78" t="s">
        <v>177</v>
      </c>
      <c r="G60" s="176">
        <f>G61+G62</f>
        <v>25245.96</v>
      </c>
      <c r="H60" s="119"/>
    </row>
    <row r="61" spans="1:8">
      <c r="A61" s="49"/>
      <c r="B61" s="60"/>
      <c r="C61" s="60"/>
      <c r="D61" s="62">
        <v>3721</v>
      </c>
      <c r="E61" s="64" t="s">
        <v>95</v>
      </c>
      <c r="F61" s="78" t="s">
        <v>177</v>
      </c>
      <c r="G61" s="176">
        <v>20845</v>
      </c>
      <c r="H61" s="119"/>
    </row>
    <row r="62" spans="1:8">
      <c r="A62" s="49"/>
      <c r="B62" s="60"/>
      <c r="C62" s="60"/>
      <c r="D62" s="62">
        <v>3722</v>
      </c>
      <c r="E62" s="142" t="s">
        <v>96</v>
      </c>
      <c r="F62" s="78" t="s">
        <v>177</v>
      </c>
      <c r="G62" s="176">
        <v>4400.96</v>
      </c>
      <c r="H62" s="119"/>
    </row>
    <row r="63" spans="1:8" ht="27" customHeight="1">
      <c r="A63" s="286" t="s">
        <v>111</v>
      </c>
      <c r="B63" s="287"/>
      <c r="C63" s="287"/>
      <c r="D63" s="287"/>
      <c r="E63" s="143" t="s">
        <v>112</v>
      </c>
      <c r="F63" s="118">
        <f>F64</f>
        <v>530000</v>
      </c>
      <c r="G63" s="179">
        <f>G64</f>
        <v>181679.4</v>
      </c>
      <c r="H63" s="119">
        <f>G63/F63*100</f>
        <v>34.279132075471693</v>
      </c>
    </row>
    <row r="64" spans="1:8">
      <c r="A64" s="70">
        <v>3</v>
      </c>
      <c r="B64" s="70"/>
      <c r="C64" s="70"/>
      <c r="D64" s="71"/>
      <c r="E64" s="70" t="s">
        <v>3</v>
      </c>
      <c r="F64" s="90">
        <f>F65+F89+F95</f>
        <v>530000</v>
      </c>
      <c r="G64" s="180">
        <f>G65+G89++G92+G95</f>
        <v>181679.4</v>
      </c>
      <c r="H64" s="119">
        <f>G64/F64*100</f>
        <v>34.279132075471693</v>
      </c>
    </row>
    <row r="65" spans="1:8">
      <c r="A65" s="11"/>
      <c r="B65" s="8">
        <v>32</v>
      </c>
      <c r="C65" s="14"/>
      <c r="D65" s="99"/>
      <c r="E65" s="14" t="s">
        <v>9</v>
      </c>
      <c r="F65" s="89">
        <v>528161</v>
      </c>
      <c r="G65" s="173">
        <f>G66+G69+G76+G84</f>
        <v>70436.639999999999</v>
      </c>
      <c r="H65" s="119">
        <f>G65/F65*100</f>
        <v>13.336206194701994</v>
      </c>
    </row>
    <row r="66" spans="1:8">
      <c r="A66" s="11"/>
      <c r="B66" s="11"/>
      <c r="C66" s="10">
        <v>321</v>
      </c>
      <c r="D66" s="68"/>
      <c r="E66" s="10" t="s">
        <v>25</v>
      </c>
      <c r="F66" s="102" t="s">
        <v>177</v>
      </c>
      <c r="G66" s="174">
        <f>G67+G68</f>
        <v>0</v>
      </c>
      <c r="H66" s="119"/>
    </row>
    <row r="67" spans="1:8">
      <c r="A67" s="50"/>
      <c r="B67" s="79"/>
      <c r="C67" s="79"/>
      <c r="D67" s="72">
        <v>3211</v>
      </c>
      <c r="E67" s="73" t="s">
        <v>26</v>
      </c>
      <c r="F67" s="88" t="s">
        <v>177</v>
      </c>
      <c r="G67" s="175">
        <v>0</v>
      </c>
      <c r="H67" s="119"/>
    </row>
    <row r="68" spans="1:8">
      <c r="A68" s="50"/>
      <c r="B68" s="79"/>
      <c r="C68" s="79"/>
      <c r="D68" s="72">
        <v>3213</v>
      </c>
      <c r="E68" s="73" t="s">
        <v>66</v>
      </c>
      <c r="F68" s="88" t="s">
        <v>177</v>
      </c>
      <c r="G68" s="175">
        <v>0</v>
      </c>
      <c r="H68" s="119"/>
    </row>
    <row r="69" spans="1:8">
      <c r="A69" s="50"/>
      <c r="B69" s="79"/>
      <c r="C69" s="51">
        <v>322</v>
      </c>
      <c r="D69" s="52"/>
      <c r="E69" s="53" t="s">
        <v>67</v>
      </c>
      <c r="F69" s="101" t="s">
        <v>177</v>
      </c>
      <c r="G69" s="174">
        <f>G70+G71+G72+G73+G74+G75</f>
        <v>41528.39</v>
      </c>
      <c r="H69" s="119"/>
    </row>
    <row r="70" spans="1:8">
      <c r="A70" s="50"/>
      <c r="B70" s="79"/>
      <c r="C70" s="96"/>
      <c r="D70" s="62">
        <v>3221</v>
      </c>
      <c r="E70" s="60" t="s">
        <v>68</v>
      </c>
      <c r="F70" s="78" t="s">
        <v>177</v>
      </c>
      <c r="G70" s="176">
        <v>2890.28</v>
      </c>
      <c r="H70" s="119"/>
    </row>
    <row r="71" spans="1:8">
      <c r="A71" s="50"/>
      <c r="B71" s="79"/>
      <c r="C71" s="96"/>
      <c r="D71" s="62">
        <v>3222</v>
      </c>
      <c r="E71" s="60" t="s">
        <v>69</v>
      </c>
      <c r="F71" s="78" t="s">
        <v>177</v>
      </c>
      <c r="G71" s="176">
        <v>36443.35</v>
      </c>
      <c r="H71" s="119"/>
    </row>
    <row r="72" spans="1:8">
      <c r="A72" s="50"/>
      <c r="B72" s="50"/>
      <c r="C72" s="50"/>
      <c r="D72" s="84">
        <v>3223</v>
      </c>
      <c r="E72" s="49" t="s">
        <v>70</v>
      </c>
      <c r="F72" s="78" t="s">
        <v>177</v>
      </c>
      <c r="G72" s="181">
        <v>1148.43</v>
      </c>
      <c r="H72" s="119"/>
    </row>
    <row r="73" spans="1:8">
      <c r="A73" s="50"/>
      <c r="B73" s="79"/>
      <c r="C73" s="96"/>
      <c r="D73" s="62">
        <v>3224</v>
      </c>
      <c r="E73" s="60" t="s">
        <v>71</v>
      </c>
      <c r="F73" s="78" t="s">
        <v>177</v>
      </c>
      <c r="G73" s="176">
        <v>0</v>
      </c>
      <c r="H73" s="119"/>
    </row>
    <row r="74" spans="1:8">
      <c r="A74" s="50"/>
      <c r="B74" s="79"/>
      <c r="C74" s="79"/>
      <c r="D74" s="62">
        <v>3225</v>
      </c>
      <c r="E74" s="60" t="s">
        <v>72</v>
      </c>
      <c r="F74" s="78" t="s">
        <v>177</v>
      </c>
      <c r="G74" s="176">
        <v>1046.33</v>
      </c>
      <c r="H74" s="119"/>
    </row>
    <row r="75" spans="1:8">
      <c r="A75" s="50"/>
      <c r="B75" s="79"/>
      <c r="C75" s="79"/>
      <c r="D75" s="62">
        <v>3227</v>
      </c>
      <c r="E75" s="60" t="s">
        <v>130</v>
      </c>
      <c r="F75" s="78" t="s">
        <v>177</v>
      </c>
      <c r="G75" s="176">
        <v>0</v>
      </c>
      <c r="H75" s="119"/>
    </row>
    <row r="76" spans="1:8">
      <c r="A76" s="50"/>
      <c r="B76" s="79"/>
      <c r="C76" s="54">
        <v>323</v>
      </c>
      <c r="D76" s="55"/>
      <c r="E76" s="56" t="s">
        <v>74</v>
      </c>
      <c r="F76" s="101" t="s">
        <v>177</v>
      </c>
      <c r="G76" s="174">
        <f>G77+G78+G79+G80+G81+G82+G83</f>
        <v>28505.88</v>
      </c>
      <c r="H76" s="119"/>
    </row>
    <row r="77" spans="1:8">
      <c r="A77" s="50"/>
      <c r="B77" s="79"/>
      <c r="C77" s="79"/>
      <c r="D77" s="62">
        <v>3232</v>
      </c>
      <c r="E77" s="60" t="s">
        <v>76</v>
      </c>
      <c r="F77" s="78" t="s">
        <v>177</v>
      </c>
      <c r="G77" s="176">
        <v>5621.13</v>
      </c>
      <c r="H77" s="119"/>
    </row>
    <row r="78" spans="1:8">
      <c r="A78" s="50"/>
      <c r="B78" s="79"/>
      <c r="C78" s="79"/>
      <c r="D78" s="62">
        <v>3233</v>
      </c>
      <c r="E78" s="60" t="s">
        <v>77</v>
      </c>
      <c r="F78" s="78" t="s">
        <v>177</v>
      </c>
      <c r="G78" s="176">
        <v>0</v>
      </c>
      <c r="H78" s="119"/>
    </row>
    <row r="79" spans="1:8">
      <c r="A79" s="50"/>
      <c r="B79" s="79"/>
      <c r="C79" s="79"/>
      <c r="D79" s="62">
        <v>3234</v>
      </c>
      <c r="E79" s="60" t="s">
        <v>78</v>
      </c>
      <c r="F79" s="78" t="s">
        <v>177</v>
      </c>
      <c r="G79" s="176">
        <v>17817.75</v>
      </c>
      <c r="H79" s="119"/>
    </row>
    <row r="80" spans="1:8">
      <c r="A80" s="50"/>
      <c r="B80" s="79"/>
      <c r="C80" s="79"/>
      <c r="D80" s="62">
        <v>3235</v>
      </c>
      <c r="E80" s="60" t="s">
        <v>79</v>
      </c>
      <c r="F80" s="78" t="s">
        <v>177</v>
      </c>
      <c r="G80" s="176">
        <v>4000</v>
      </c>
      <c r="H80" s="119"/>
    </row>
    <row r="81" spans="1:8">
      <c r="A81" s="50"/>
      <c r="B81" s="79"/>
      <c r="C81" s="79"/>
      <c r="D81" s="62">
        <v>3236</v>
      </c>
      <c r="E81" s="60" t="s">
        <v>80</v>
      </c>
      <c r="F81" s="78" t="s">
        <v>177</v>
      </c>
      <c r="G81" s="176">
        <v>0</v>
      </c>
      <c r="H81" s="119"/>
    </row>
    <row r="82" spans="1:8">
      <c r="A82" s="50"/>
      <c r="B82" s="79"/>
      <c r="C82" s="79"/>
      <c r="D82" s="62">
        <v>3237</v>
      </c>
      <c r="E82" s="60" t="s">
        <v>81</v>
      </c>
      <c r="F82" s="78" t="s">
        <v>177</v>
      </c>
      <c r="G82" s="176">
        <v>0</v>
      </c>
      <c r="H82" s="119"/>
    </row>
    <row r="83" spans="1:8">
      <c r="A83" s="50"/>
      <c r="B83" s="79"/>
      <c r="C83" s="79"/>
      <c r="D83" s="62">
        <v>3239</v>
      </c>
      <c r="E83" s="60" t="s">
        <v>82</v>
      </c>
      <c r="F83" s="78" t="s">
        <v>177</v>
      </c>
      <c r="G83" s="176">
        <v>1067</v>
      </c>
      <c r="H83" s="119"/>
    </row>
    <row r="84" spans="1:8">
      <c r="A84" s="50"/>
      <c r="B84" s="79"/>
      <c r="C84" s="54">
        <v>329</v>
      </c>
      <c r="D84" s="55"/>
      <c r="E84" s="54" t="s">
        <v>84</v>
      </c>
      <c r="F84" s="101" t="s">
        <v>177</v>
      </c>
      <c r="G84" s="174">
        <f>G85+G86+G87+G88</f>
        <v>402.37</v>
      </c>
      <c r="H84" s="119"/>
    </row>
    <row r="85" spans="1:8">
      <c r="A85" s="50"/>
      <c r="B85" s="79"/>
      <c r="C85" s="79"/>
      <c r="D85" s="62">
        <v>3291</v>
      </c>
      <c r="E85" s="60" t="s">
        <v>85</v>
      </c>
      <c r="F85" s="78" t="s">
        <v>177</v>
      </c>
      <c r="G85" s="176">
        <v>402.37</v>
      </c>
      <c r="H85" s="119"/>
    </row>
    <row r="86" spans="1:8">
      <c r="A86" s="50"/>
      <c r="B86" s="79"/>
      <c r="C86" s="79"/>
      <c r="D86" s="62">
        <v>3292</v>
      </c>
      <c r="E86" s="60" t="s">
        <v>86</v>
      </c>
      <c r="F86" s="78" t="s">
        <v>177</v>
      </c>
      <c r="G86" s="176">
        <v>0</v>
      </c>
      <c r="H86" s="119"/>
    </row>
    <row r="87" spans="1:8">
      <c r="A87" s="50"/>
      <c r="B87" s="79"/>
      <c r="C87" s="79"/>
      <c r="D87" s="62">
        <v>3295</v>
      </c>
      <c r="E87" s="60" t="s">
        <v>87</v>
      </c>
      <c r="F87" s="78" t="s">
        <v>177</v>
      </c>
      <c r="G87" s="176">
        <v>0</v>
      </c>
      <c r="H87" s="119"/>
    </row>
    <row r="88" spans="1:8">
      <c r="A88" s="50"/>
      <c r="B88" s="79"/>
      <c r="C88" s="79"/>
      <c r="D88" s="62">
        <v>3299</v>
      </c>
      <c r="E88" s="60" t="s">
        <v>84</v>
      </c>
      <c r="F88" s="78" t="s">
        <v>177</v>
      </c>
      <c r="G88" s="176">
        <v>0</v>
      </c>
      <c r="H88" s="119"/>
    </row>
    <row r="89" spans="1:8">
      <c r="A89" s="100"/>
      <c r="B89" s="57">
        <v>34</v>
      </c>
      <c r="C89" s="58"/>
      <c r="D89" s="59"/>
      <c r="E89" s="58" t="s">
        <v>88</v>
      </c>
      <c r="F89" s="81">
        <v>958</v>
      </c>
      <c r="G89" s="173">
        <f>G90</f>
        <v>0</v>
      </c>
      <c r="H89" s="119">
        <f>G89/F89*100</f>
        <v>0</v>
      </c>
    </row>
    <row r="90" spans="1:8" ht="27.6" customHeight="1">
      <c r="A90" s="49"/>
      <c r="B90" s="60"/>
      <c r="C90" s="61">
        <v>343</v>
      </c>
      <c r="D90" s="62"/>
      <c r="E90" s="64" t="s">
        <v>89</v>
      </c>
      <c r="F90" s="78" t="s">
        <v>177</v>
      </c>
      <c r="G90" s="176">
        <f>G91</f>
        <v>0</v>
      </c>
      <c r="H90" s="119"/>
    </row>
    <row r="91" spans="1:8" ht="45.6" customHeight="1">
      <c r="A91" s="49"/>
      <c r="B91" s="60"/>
      <c r="C91" s="60"/>
      <c r="D91" s="62">
        <v>3431</v>
      </c>
      <c r="E91" s="64" t="s">
        <v>90</v>
      </c>
      <c r="F91" s="78" t="s">
        <v>177</v>
      </c>
      <c r="G91" s="176">
        <v>0</v>
      </c>
      <c r="H91" s="119"/>
    </row>
    <row r="92" spans="1:8" ht="45.6" customHeight="1">
      <c r="A92" s="49"/>
      <c r="B92" s="57">
        <v>36</v>
      </c>
      <c r="C92" s="60"/>
      <c r="D92" s="62"/>
      <c r="E92" s="63" t="s">
        <v>139</v>
      </c>
      <c r="F92" s="78">
        <v>0</v>
      </c>
      <c r="G92" s="173">
        <f>G93</f>
        <v>111242.76</v>
      </c>
      <c r="H92" s="119"/>
    </row>
    <row r="93" spans="1:8" ht="45.6" customHeight="1">
      <c r="A93" s="49"/>
      <c r="B93" s="57"/>
      <c r="C93" s="60">
        <v>369</v>
      </c>
      <c r="D93" s="62"/>
      <c r="E93" s="64" t="s">
        <v>48</v>
      </c>
      <c r="F93" s="78" t="s">
        <v>177</v>
      </c>
      <c r="G93" s="176">
        <f>G94</f>
        <v>111242.76</v>
      </c>
      <c r="H93" s="119"/>
    </row>
    <row r="94" spans="1:8" ht="45.6" customHeight="1">
      <c r="A94" s="49"/>
      <c r="B94" s="57"/>
      <c r="C94" s="60"/>
      <c r="D94" s="62">
        <v>3691</v>
      </c>
      <c r="E94" s="64" t="s">
        <v>49</v>
      </c>
      <c r="F94" s="78" t="s">
        <v>177</v>
      </c>
      <c r="G94" s="176">
        <v>111242.76</v>
      </c>
      <c r="H94" s="119"/>
    </row>
    <row r="95" spans="1:8" ht="25.5">
      <c r="A95" s="49"/>
      <c r="B95" s="57">
        <v>37</v>
      </c>
      <c r="C95" s="60"/>
      <c r="D95" s="62"/>
      <c r="E95" s="63" t="s">
        <v>93</v>
      </c>
      <c r="F95" s="81">
        <v>881</v>
      </c>
      <c r="G95" s="173">
        <f>G96</f>
        <v>0</v>
      </c>
      <c r="H95" s="119">
        <f>G95/F95*100</f>
        <v>0</v>
      </c>
    </row>
    <row r="96" spans="1:8" ht="25.5">
      <c r="A96" s="49"/>
      <c r="B96" s="60"/>
      <c r="C96" s="60">
        <v>372</v>
      </c>
      <c r="D96" s="62"/>
      <c r="E96" s="64" t="s">
        <v>94</v>
      </c>
      <c r="F96" s="78" t="s">
        <v>177</v>
      </c>
      <c r="G96" s="176">
        <f>G97+G98</f>
        <v>0</v>
      </c>
      <c r="H96" s="119"/>
    </row>
    <row r="97" spans="1:8">
      <c r="A97" s="49"/>
      <c r="B97" s="60"/>
      <c r="C97" s="60"/>
      <c r="D97" s="62">
        <v>3721</v>
      </c>
      <c r="E97" s="64" t="s">
        <v>95</v>
      </c>
      <c r="F97" s="78" t="s">
        <v>177</v>
      </c>
      <c r="G97" s="176">
        <v>0</v>
      </c>
      <c r="H97" s="119"/>
    </row>
    <row r="98" spans="1:8">
      <c r="A98" s="144"/>
      <c r="B98" s="114"/>
      <c r="C98" s="114"/>
      <c r="D98" s="113">
        <v>3722</v>
      </c>
      <c r="E98" s="64" t="s">
        <v>96</v>
      </c>
      <c r="F98" s="78" t="s">
        <v>177</v>
      </c>
      <c r="G98" s="176">
        <v>0</v>
      </c>
      <c r="H98" s="119"/>
    </row>
    <row r="99" spans="1:8" ht="29.45" customHeight="1">
      <c r="A99" s="264" t="s">
        <v>113</v>
      </c>
      <c r="B99" s="265"/>
      <c r="C99" s="265"/>
      <c r="D99" s="266"/>
      <c r="E99" s="138" t="s">
        <v>108</v>
      </c>
      <c r="F99" s="139">
        <f>F100+F123+F132</f>
        <v>16300</v>
      </c>
      <c r="G99" s="182">
        <f>G100+G123+G132</f>
        <v>13748.83</v>
      </c>
      <c r="H99" s="119">
        <f>G99/F99*100</f>
        <v>84.348650306748468</v>
      </c>
    </row>
    <row r="100" spans="1:8" ht="41.45" customHeight="1">
      <c r="A100" s="277" t="s">
        <v>180</v>
      </c>
      <c r="B100" s="278"/>
      <c r="C100" s="278"/>
      <c r="D100" s="279"/>
      <c r="E100" s="143" t="s">
        <v>114</v>
      </c>
      <c r="F100" s="118">
        <f>F101</f>
        <v>10000</v>
      </c>
      <c r="G100" s="179">
        <f>G101+G119</f>
        <v>5910.04</v>
      </c>
      <c r="H100" s="119">
        <f>G100/F100*100</f>
        <v>59.1004</v>
      </c>
    </row>
    <row r="101" spans="1:8">
      <c r="A101" s="70">
        <v>3</v>
      </c>
      <c r="B101" s="70"/>
      <c r="C101" s="70"/>
      <c r="D101" s="71"/>
      <c r="E101" s="70" t="s">
        <v>3</v>
      </c>
      <c r="F101" s="90">
        <f>F102+F105+F116</f>
        <v>10000</v>
      </c>
      <c r="G101" s="180">
        <f>G102+G105+G116</f>
        <v>5310.04</v>
      </c>
      <c r="H101" s="119">
        <f>G101/F101*100</f>
        <v>53.1004</v>
      </c>
    </row>
    <row r="102" spans="1:8">
      <c r="A102" s="70"/>
      <c r="B102" s="70">
        <v>31</v>
      </c>
      <c r="C102" s="70"/>
      <c r="D102" s="71"/>
      <c r="E102" s="70" t="s">
        <v>4</v>
      </c>
      <c r="F102" s="90">
        <f>F103</f>
        <v>0</v>
      </c>
      <c r="G102" s="180">
        <f>G103</f>
        <v>0</v>
      </c>
      <c r="H102" s="119"/>
    </row>
    <row r="103" spans="1:8">
      <c r="A103" s="70"/>
      <c r="B103" s="70"/>
      <c r="C103" s="107">
        <v>311</v>
      </c>
      <c r="D103" s="71"/>
      <c r="E103" s="107" t="s">
        <v>107</v>
      </c>
      <c r="F103" s="109">
        <f>F104</f>
        <v>0</v>
      </c>
      <c r="G103" s="183">
        <f>G104</f>
        <v>0</v>
      </c>
      <c r="H103" s="119"/>
    </row>
    <row r="104" spans="1:8">
      <c r="A104" s="70"/>
      <c r="B104" s="70"/>
      <c r="C104" s="70"/>
      <c r="D104" s="108">
        <v>3111</v>
      </c>
      <c r="E104" s="107" t="s">
        <v>24</v>
      </c>
      <c r="F104" s="109">
        <v>0</v>
      </c>
      <c r="G104" s="183">
        <v>0</v>
      </c>
      <c r="H104" s="119"/>
    </row>
    <row r="105" spans="1:8">
      <c r="A105" s="11"/>
      <c r="B105" s="8">
        <v>32</v>
      </c>
      <c r="C105" s="14"/>
      <c r="D105" s="99"/>
      <c r="E105" s="14" t="s">
        <v>9</v>
      </c>
      <c r="F105" s="89">
        <v>9400</v>
      </c>
      <c r="G105" s="173">
        <f>G106+G108+G111</f>
        <v>5091.18</v>
      </c>
      <c r="H105" s="119">
        <f>G105/F105*100</f>
        <v>54.161489361702131</v>
      </c>
    </row>
    <row r="106" spans="1:8">
      <c r="A106" s="11"/>
      <c r="B106" s="8"/>
      <c r="C106" s="9">
        <v>321</v>
      </c>
      <c r="D106" s="99"/>
      <c r="E106" s="9" t="s">
        <v>25</v>
      </c>
      <c r="F106" s="91" t="s">
        <v>177</v>
      </c>
      <c r="G106" s="176">
        <f>G107</f>
        <v>0</v>
      </c>
      <c r="H106" s="119"/>
    </row>
    <row r="107" spans="1:8" ht="25.5">
      <c r="A107" s="11"/>
      <c r="B107" s="8"/>
      <c r="C107" s="14"/>
      <c r="D107" s="67">
        <v>3212</v>
      </c>
      <c r="E107" s="18" t="s">
        <v>65</v>
      </c>
      <c r="F107" s="91" t="s">
        <v>177</v>
      </c>
      <c r="G107" s="176">
        <v>0</v>
      </c>
      <c r="H107" s="119"/>
    </row>
    <row r="108" spans="1:8">
      <c r="A108" s="50"/>
      <c r="B108" s="79"/>
      <c r="C108" s="98">
        <v>322</v>
      </c>
      <c r="D108" s="97"/>
      <c r="E108" s="96" t="s">
        <v>67</v>
      </c>
      <c r="F108" s="78" t="s">
        <v>177</v>
      </c>
      <c r="G108" s="176">
        <f>G109+G110</f>
        <v>553.44000000000005</v>
      </c>
      <c r="H108" s="119"/>
    </row>
    <row r="109" spans="1:8">
      <c r="A109" s="110"/>
      <c r="B109" s="111"/>
      <c r="C109" s="112"/>
      <c r="D109" s="113">
        <v>3222</v>
      </c>
      <c r="E109" s="114" t="s">
        <v>69</v>
      </c>
      <c r="F109" s="82" t="s">
        <v>177</v>
      </c>
      <c r="G109" s="177">
        <v>553.44000000000005</v>
      </c>
      <c r="H109" s="119"/>
    </row>
    <row r="110" spans="1:8">
      <c r="A110" s="110"/>
      <c r="B110" s="111"/>
      <c r="C110" s="112"/>
      <c r="D110" s="113">
        <v>3224</v>
      </c>
      <c r="E110" s="172" t="s">
        <v>156</v>
      </c>
      <c r="F110" s="82" t="s">
        <v>177</v>
      </c>
      <c r="G110" s="177">
        <v>0</v>
      </c>
      <c r="H110" s="119"/>
    </row>
    <row r="111" spans="1:8">
      <c r="A111" s="50"/>
      <c r="B111" s="79"/>
      <c r="C111" s="96">
        <v>323</v>
      </c>
      <c r="D111" s="62"/>
      <c r="E111" s="60" t="s">
        <v>74</v>
      </c>
      <c r="F111" s="78" t="s">
        <v>177</v>
      </c>
      <c r="G111" s="176">
        <f>G112+G113</f>
        <v>4537.74</v>
      </c>
      <c r="H111" s="119"/>
    </row>
    <row r="112" spans="1:8">
      <c r="A112" s="50"/>
      <c r="B112" s="79"/>
      <c r="C112" s="96"/>
      <c r="D112" s="62">
        <v>3236</v>
      </c>
      <c r="E112" s="60" t="s">
        <v>80</v>
      </c>
      <c r="F112" s="78" t="s">
        <v>177</v>
      </c>
      <c r="G112" s="176">
        <v>926</v>
      </c>
      <c r="H112" s="119"/>
    </row>
    <row r="113" spans="1:8">
      <c r="A113" s="50"/>
      <c r="B113" s="79"/>
      <c r="C113" s="96"/>
      <c r="D113" s="62">
        <v>3237</v>
      </c>
      <c r="E113" s="60" t="s">
        <v>81</v>
      </c>
      <c r="F113" s="78" t="s">
        <v>177</v>
      </c>
      <c r="G113" s="176">
        <v>3611.74</v>
      </c>
      <c r="H113" s="119"/>
    </row>
    <row r="114" spans="1:8">
      <c r="A114" s="50"/>
      <c r="B114" s="79"/>
      <c r="C114" s="96">
        <v>324</v>
      </c>
      <c r="D114" s="62"/>
      <c r="E114" s="64" t="s">
        <v>120</v>
      </c>
      <c r="F114" s="78" t="s">
        <v>177</v>
      </c>
      <c r="G114" s="176">
        <v>0</v>
      </c>
      <c r="H114" s="119"/>
    </row>
    <row r="115" spans="1:8">
      <c r="A115" s="50"/>
      <c r="B115" s="79"/>
      <c r="C115" s="96"/>
      <c r="D115" s="62">
        <v>3241</v>
      </c>
      <c r="E115" s="64" t="s">
        <v>120</v>
      </c>
      <c r="F115" s="78" t="s">
        <v>177</v>
      </c>
      <c r="G115" s="176">
        <v>0</v>
      </c>
      <c r="H115" s="119"/>
    </row>
    <row r="116" spans="1:8" ht="25.5">
      <c r="A116" s="50"/>
      <c r="B116" s="57">
        <v>37</v>
      </c>
      <c r="C116" s="96"/>
      <c r="D116" s="62"/>
      <c r="E116" s="63" t="s">
        <v>93</v>
      </c>
      <c r="F116" s="81">
        <v>600</v>
      </c>
      <c r="G116" s="173">
        <f>G117</f>
        <v>218.86</v>
      </c>
      <c r="H116" s="119">
        <f>G116/F116*100</f>
        <v>36.476666666666667</v>
      </c>
    </row>
    <row r="117" spans="1:8" ht="25.5">
      <c r="A117" s="50"/>
      <c r="B117" s="79"/>
      <c r="C117" s="96">
        <v>372</v>
      </c>
      <c r="D117" s="62"/>
      <c r="E117" s="64" t="s">
        <v>94</v>
      </c>
      <c r="F117" s="78" t="s">
        <v>177</v>
      </c>
      <c r="G117" s="176">
        <f>G118</f>
        <v>218.86</v>
      </c>
      <c r="H117" s="119"/>
    </row>
    <row r="118" spans="1:8">
      <c r="A118" s="50"/>
      <c r="B118" s="79"/>
      <c r="C118" s="96"/>
      <c r="D118" s="62">
        <v>3722</v>
      </c>
      <c r="E118" s="64" t="s">
        <v>96</v>
      </c>
      <c r="F118" s="78"/>
      <c r="G118" s="176">
        <v>218.86</v>
      </c>
      <c r="H118" s="119"/>
    </row>
    <row r="119" spans="1:8">
      <c r="A119" s="145">
        <v>4</v>
      </c>
      <c r="B119" s="57"/>
      <c r="C119" s="96"/>
      <c r="D119" s="62"/>
      <c r="E119" s="147" t="s">
        <v>5</v>
      </c>
      <c r="F119" s="81">
        <v>0</v>
      </c>
      <c r="G119" s="173">
        <f>G120</f>
        <v>600</v>
      </c>
      <c r="H119" s="119"/>
    </row>
    <row r="120" spans="1:8" ht="25.5">
      <c r="A120" s="50"/>
      <c r="B120" s="57">
        <v>42</v>
      </c>
      <c r="C120" s="96"/>
      <c r="D120" s="62"/>
      <c r="E120" s="63" t="s">
        <v>97</v>
      </c>
      <c r="F120" s="81">
        <v>0</v>
      </c>
      <c r="G120" s="173">
        <f>G121</f>
        <v>600</v>
      </c>
      <c r="H120" s="119"/>
    </row>
    <row r="121" spans="1:8">
      <c r="A121" s="50"/>
      <c r="B121" s="79"/>
      <c r="C121" s="61">
        <v>422</v>
      </c>
      <c r="D121" s="62"/>
      <c r="E121" s="60" t="s">
        <v>98</v>
      </c>
      <c r="F121" s="78"/>
      <c r="G121" s="176">
        <f>G122</f>
        <v>600</v>
      </c>
      <c r="H121" s="119"/>
    </row>
    <row r="122" spans="1:8">
      <c r="A122" s="50"/>
      <c r="B122" s="79"/>
      <c r="C122" s="96"/>
      <c r="D122" s="62">
        <v>4223</v>
      </c>
      <c r="E122" s="64" t="s">
        <v>129</v>
      </c>
      <c r="F122" s="78"/>
      <c r="G122" s="176">
        <v>600</v>
      </c>
      <c r="H122" s="119"/>
    </row>
    <row r="123" spans="1:8" s="95" customFormat="1" ht="21" customHeight="1">
      <c r="A123" s="277" t="s">
        <v>117</v>
      </c>
      <c r="B123" s="278"/>
      <c r="C123" s="278"/>
      <c r="D123" s="279"/>
      <c r="E123" s="143" t="s">
        <v>118</v>
      </c>
      <c r="F123" s="118">
        <f>F128</f>
        <v>0</v>
      </c>
      <c r="G123" s="179">
        <f>G128+G124</f>
        <v>1808.76</v>
      </c>
      <c r="H123" s="119"/>
    </row>
    <row r="124" spans="1:8" s="95" customFormat="1" ht="21" customHeight="1">
      <c r="A124" s="208">
        <v>3</v>
      </c>
      <c r="B124" s="201"/>
      <c r="C124" s="201"/>
      <c r="D124" s="201"/>
      <c r="E124" s="70" t="s">
        <v>3</v>
      </c>
      <c r="F124" s="205">
        <v>0</v>
      </c>
      <c r="G124" s="206">
        <f>G125</f>
        <v>440</v>
      </c>
      <c r="H124" s="119"/>
    </row>
    <row r="125" spans="1:8" s="95" customFormat="1" ht="21" customHeight="1">
      <c r="A125" s="208"/>
      <c r="B125" s="87">
        <v>32</v>
      </c>
      <c r="C125" s="201"/>
      <c r="D125" s="201"/>
      <c r="E125" s="86" t="s">
        <v>9</v>
      </c>
      <c r="F125" s="205"/>
      <c r="G125" s="206">
        <f>G126</f>
        <v>440</v>
      </c>
      <c r="H125" s="119"/>
    </row>
    <row r="126" spans="1:8" s="95" customFormat="1" ht="21" customHeight="1">
      <c r="A126" s="208"/>
      <c r="B126" s="201"/>
      <c r="C126" s="84">
        <v>323</v>
      </c>
      <c r="D126" s="201"/>
      <c r="E126" s="207" t="s">
        <v>74</v>
      </c>
      <c r="F126" s="205"/>
      <c r="G126" s="206">
        <f>G127</f>
        <v>440</v>
      </c>
      <c r="H126" s="119"/>
    </row>
    <row r="127" spans="1:8" s="95" customFormat="1" ht="21" customHeight="1">
      <c r="A127" s="208"/>
      <c r="B127" s="201"/>
      <c r="C127" s="201"/>
      <c r="D127" s="48">
        <v>3237</v>
      </c>
      <c r="E127" s="207" t="s">
        <v>81</v>
      </c>
      <c r="F127" s="205"/>
      <c r="G127" s="206">
        <v>440</v>
      </c>
      <c r="H127" s="119"/>
    </row>
    <row r="128" spans="1:8">
      <c r="A128" s="145">
        <v>4</v>
      </c>
      <c r="B128" s="145"/>
      <c r="C128" s="145"/>
      <c r="D128" s="146"/>
      <c r="E128" s="147" t="s">
        <v>5</v>
      </c>
      <c r="F128" s="80">
        <f t="shared" ref="F128:G129" si="1">F129</f>
        <v>0</v>
      </c>
      <c r="G128" s="180">
        <f t="shared" si="1"/>
        <v>1368.76</v>
      </c>
      <c r="H128" s="119"/>
    </row>
    <row r="129" spans="1:8" ht="25.5">
      <c r="A129" s="94"/>
      <c r="B129" s="57">
        <v>42</v>
      </c>
      <c r="C129" s="57"/>
      <c r="D129" s="59"/>
      <c r="E129" s="63" t="s">
        <v>97</v>
      </c>
      <c r="F129" s="81">
        <v>0</v>
      </c>
      <c r="G129" s="173">
        <f t="shared" si="1"/>
        <v>1368.76</v>
      </c>
      <c r="H129" s="119"/>
    </row>
    <row r="130" spans="1:8">
      <c r="A130" s="94"/>
      <c r="B130" s="61"/>
      <c r="C130" s="61">
        <v>422</v>
      </c>
      <c r="D130" s="62"/>
      <c r="E130" s="60" t="s">
        <v>98</v>
      </c>
      <c r="F130" s="78" t="s">
        <v>177</v>
      </c>
      <c r="G130" s="176">
        <f>G131</f>
        <v>1368.76</v>
      </c>
      <c r="H130" s="119"/>
    </row>
    <row r="131" spans="1:8">
      <c r="A131" s="148"/>
      <c r="B131" s="198"/>
      <c r="C131" s="198"/>
      <c r="D131" s="113">
        <v>4223</v>
      </c>
      <c r="E131" s="64" t="s">
        <v>129</v>
      </c>
      <c r="F131" s="82" t="s">
        <v>177</v>
      </c>
      <c r="G131" s="177">
        <v>1368.76</v>
      </c>
      <c r="H131" s="119"/>
    </row>
    <row r="132" spans="1:8" ht="15">
      <c r="A132" s="277" t="s">
        <v>115</v>
      </c>
      <c r="B132" s="278"/>
      <c r="C132" s="278"/>
      <c r="D132" s="278"/>
      <c r="E132" s="149" t="s">
        <v>116</v>
      </c>
      <c r="F132" s="118">
        <f>F133</f>
        <v>6300</v>
      </c>
      <c r="G132" s="179">
        <f>G133</f>
        <v>6030.03</v>
      </c>
      <c r="H132" s="119">
        <f>G132/F132*100</f>
        <v>95.7147619047619</v>
      </c>
    </row>
    <row r="133" spans="1:8">
      <c r="A133" s="70">
        <v>3</v>
      </c>
      <c r="B133" s="70"/>
      <c r="C133" s="70"/>
      <c r="D133" s="71"/>
      <c r="E133" s="70" t="s">
        <v>3</v>
      </c>
      <c r="F133" s="90">
        <f>F134</f>
        <v>6300</v>
      </c>
      <c r="G133" s="180">
        <f>G134</f>
        <v>6030.03</v>
      </c>
      <c r="H133" s="119">
        <f>G133/F133*100</f>
        <v>95.7147619047619</v>
      </c>
    </row>
    <row r="134" spans="1:8" s="92" customFormat="1" ht="25.5">
      <c r="A134" s="87"/>
      <c r="B134" s="87">
        <v>37</v>
      </c>
      <c r="C134" s="87"/>
      <c r="D134" s="87"/>
      <c r="E134" s="93" t="s">
        <v>93</v>
      </c>
      <c r="F134" s="85">
        <v>6300</v>
      </c>
      <c r="G134" s="85">
        <f t="shared" ref="G134:G135" si="2">G135</f>
        <v>6030.03</v>
      </c>
      <c r="H134" s="119">
        <f>G134/F134*100</f>
        <v>95.7147619047619</v>
      </c>
    </row>
    <row r="135" spans="1:8">
      <c r="A135" s="49"/>
      <c r="B135" s="49"/>
      <c r="C135" s="49">
        <v>372</v>
      </c>
      <c r="D135" s="48"/>
      <c r="E135" s="49" t="s">
        <v>94</v>
      </c>
      <c r="F135" s="83" t="s">
        <v>177</v>
      </c>
      <c r="G135" s="83">
        <f t="shared" si="2"/>
        <v>6030.03</v>
      </c>
      <c r="H135" s="119"/>
    </row>
    <row r="136" spans="1:8" ht="16.899999999999999" customHeight="1">
      <c r="A136" s="49"/>
      <c r="B136" s="49"/>
      <c r="C136" s="49"/>
      <c r="D136" s="48">
        <v>3722</v>
      </c>
      <c r="E136" s="49" t="s">
        <v>96</v>
      </c>
      <c r="F136" s="83" t="s">
        <v>177</v>
      </c>
      <c r="G136" s="83">
        <v>6030.03</v>
      </c>
      <c r="H136" s="119"/>
    </row>
    <row r="137" spans="1:8" ht="38.450000000000003" customHeight="1">
      <c r="A137" s="264" t="s">
        <v>178</v>
      </c>
      <c r="B137" s="265"/>
      <c r="C137" s="265"/>
      <c r="D137" s="266"/>
      <c r="E137" s="217" t="s">
        <v>179</v>
      </c>
      <c r="F137" s="182">
        <f>F139</f>
        <v>0</v>
      </c>
      <c r="G137" s="182">
        <f>G139</f>
        <v>42382.18</v>
      </c>
      <c r="H137" s="119"/>
    </row>
    <row r="138" spans="1:8" ht="21" customHeight="1">
      <c r="A138" s="267" t="s">
        <v>181</v>
      </c>
      <c r="B138" s="268"/>
      <c r="C138" s="268"/>
      <c r="D138" s="268"/>
      <c r="E138" s="209" t="s">
        <v>112</v>
      </c>
      <c r="F138" s="210">
        <f>F139</f>
        <v>0</v>
      </c>
      <c r="G138" s="211">
        <f>G139</f>
        <v>42382.18</v>
      </c>
      <c r="H138" s="119"/>
    </row>
    <row r="139" spans="1:8" ht="16.899999999999999" customHeight="1">
      <c r="A139" s="57">
        <v>4</v>
      </c>
      <c r="B139" s="49"/>
      <c r="C139" s="49"/>
      <c r="D139" s="48"/>
      <c r="E139" s="58" t="s">
        <v>5</v>
      </c>
      <c r="F139" s="85">
        <v>0</v>
      </c>
      <c r="G139" s="216">
        <f>G140+G143</f>
        <v>42382.18</v>
      </c>
      <c r="H139" s="119"/>
    </row>
    <row r="140" spans="1:8" ht="25.5">
      <c r="B140" s="212">
        <v>42</v>
      </c>
      <c r="E140" s="213" t="s">
        <v>97</v>
      </c>
      <c r="F140" s="216">
        <v>0</v>
      </c>
      <c r="G140" s="216">
        <f>G141</f>
        <v>4924.24</v>
      </c>
      <c r="H140" s="215"/>
    </row>
    <row r="141" spans="1:8">
      <c r="A141" s="50"/>
      <c r="B141" s="50"/>
      <c r="C141" s="61">
        <v>421</v>
      </c>
      <c r="D141" s="214"/>
      <c r="E141" s="49" t="s">
        <v>172</v>
      </c>
      <c r="F141" s="49"/>
      <c r="G141" s="226">
        <f>G142</f>
        <v>4924.24</v>
      </c>
      <c r="H141" s="215"/>
    </row>
    <row r="142" spans="1:8">
      <c r="A142" s="49"/>
      <c r="B142" s="49"/>
      <c r="C142" s="49"/>
      <c r="D142" s="62">
        <v>4212</v>
      </c>
      <c r="E142" s="49" t="s">
        <v>173</v>
      </c>
      <c r="F142" s="49"/>
      <c r="G142" s="226">
        <v>4924.24</v>
      </c>
      <c r="H142" s="215"/>
    </row>
    <row r="143" spans="1:8">
      <c r="A143" s="50"/>
      <c r="B143" s="57">
        <v>45</v>
      </c>
      <c r="C143" s="50"/>
      <c r="D143" s="214"/>
      <c r="E143" s="100" t="s">
        <v>182</v>
      </c>
      <c r="F143" s="216">
        <v>0</v>
      </c>
      <c r="G143" s="216">
        <f>G144</f>
        <v>37457.94</v>
      </c>
      <c r="H143" s="215"/>
    </row>
    <row r="144" spans="1:8">
      <c r="A144" s="50"/>
      <c r="B144" s="50"/>
      <c r="C144" s="61">
        <v>451</v>
      </c>
      <c r="D144" s="214"/>
      <c r="E144" s="49" t="s">
        <v>183</v>
      </c>
      <c r="F144" s="49"/>
      <c r="G144" s="226">
        <f>G145</f>
        <v>37457.94</v>
      </c>
      <c r="H144" s="215"/>
    </row>
    <row r="145" spans="1:8">
      <c r="A145" s="50"/>
      <c r="B145" s="50"/>
      <c r="C145" s="50"/>
      <c r="D145" s="62">
        <v>4511</v>
      </c>
      <c r="E145" s="49" t="s">
        <v>183</v>
      </c>
      <c r="F145" s="49"/>
      <c r="G145" s="226">
        <v>37457.94</v>
      </c>
      <c r="H145" s="215"/>
    </row>
  </sheetData>
  <mergeCells count="22">
    <mergeCell ref="A100:D100"/>
    <mergeCell ref="A15:D15"/>
    <mergeCell ref="A16:D16"/>
    <mergeCell ref="A17:D17"/>
    <mergeCell ref="A63:D63"/>
    <mergeCell ref="A99:D99"/>
    <mergeCell ref="A137:D137"/>
    <mergeCell ref="A138:D138"/>
    <mergeCell ref="A14:D14"/>
    <mergeCell ref="A1:H1"/>
    <mergeCell ref="A3:H3"/>
    <mergeCell ref="A5:E5"/>
    <mergeCell ref="A6:E6"/>
    <mergeCell ref="A7:D7"/>
    <mergeCell ref="A8:E8"/>
    <mergeCell ref="A9:D9"/>
    <mergeCell ref="A10:D10"/>
    <mergeCell ref="A11:D11"/>
    <mergeCell ref="A12:D12"/>
    <mergeCell ref="A13:D13"/>
    <mergeCell ref="A123:D123"/>
    <mergeCell ref="A132:D13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Rashodi prema izvorima financ</vt:lpstr>
      <vt:lpstr>Rashodi prema funkcijskoj k</vt:lpstr>
      <vt:lpstr>Račun financiranja</vt:lpstr>
      <vt:lpstr>Posebni izvještaji</vt:lpstr>
      <vt:lpstr>Programska klasifikacija </vt:lpstr>
      <vt:lpstr>' Račun prihoda i rashoda'!Podrucje_ispisa</vt:lpstr>
      <vt:lpstr>'Posebni izvještaji'!Podrucje_ispisa</vt:lpstr>
      <vt:lpstr>'Programska klasifikacija 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Marta Kostešić</cp:lastModifiedBy>
  <cp:lastPrinted>2026-07-15T08:51:30Z</cp:lastPrinted>
  <dcterms:created xsi:type="dcterms:W3CDTF">2022-08-12T12:51:27Z</dcterms:created>
  <dcterms:modified xsi:type="dcterms:W3CDTF">2026-07-15T10:33:48Z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