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ers\mvratovic\Documents\IZVJEŠTAJ O IZVRŠENJU\"/>
    </mc:Choice>
  </mc:AlternateContent>
  <xr:revisionPtr revIDLastSave="0" documentId="13_ncr:1_{0E24DAA0-BB9C-4203-939B-BDA9A16FD41E}" xr6:coauthVersionLast="47" xr6:coauthVersionMax="47" xr10:uidLastSave="{00000000-0000-0000-0000-000000000000}"/>
  <bookViews>
    <workbookView xWindow="0" yWindow="0" windowWidth="23040" windowHeight="12240" firstSheet="2" activeTab="4" xr2:uid="{00000000-000D-0000-FFFF-FFFF00000000}"/>
  </bookViews>
  <sheets>
    <sheet name="SAŽETAK" sheetId="1" r:id="rId1"/>
    <sheet name=" Račun prihoda i rashoda" sheetId="3" r:id="rId2"/>
    <sheet name="Rashodi prema izvorima financ" sheetId="18" r:id="rId3"/>
    <sheet name="Rashodi prema funkcijskoj k" sheetId="14" r:id="rId4"/>
    <sheet name="Programska klasifikacija" sheetId="16" r:id="rId5"/>
    <sheet name="Posebni izvještaji" sheetId="17" r:id="rId6"/>
  </sheets>
  <definedNames>
    <definedName name="_xlnm.Print_Area" localSheetId="1">' Račun prihoda i rashoda'!$B$2:$K$95</definedName>
    <definedName name="_xlnm.Print_Area" localSheetId="5">'Posebni izvještaji'!$A$3:$E$9</definedName>
    <definedName name="_xlnm.Print_Area" localSheetId="4">'Programska klasifikacija'!$A$1:$H$131</definedName>
    <definedName name="_xlnm.Print_Area" localSheetId="0">SAŽETAK!$B$1:$K$28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6" l="1"/>
  <c r="H144" i="16"/>
  <c r="H140" i="16"/>
  <c r="H141" i="16"/>
  <c r="H134" i="16"/>
  <c r="H135" i="16"/>
  <c r="H129" i="16"/>
  <c r="H113" i="16"/>
  <c r="H114" i="16"/>
  <c r="K87" i="3"/>
  <c r="K96" i="3"/>
  <c r="K90" i="3"/>
  <c r="G15" i="16"/>
  <c r="G120" i="16"/>
  <c r="G103" i="16"/>
  <c r="G101" i="16"/>
  <c r="G92" i="16"/>
  <c r="G91" i="16" s="1"/>
  <c r="G83" i="16"/>
  <c r="G74" i="16"/>
  <c r="G67" i="16"/>
  <c r="F142" i="16"/>
  <c r="G145" i="16"/>
  <c r="G144" i="16" s="1"/>
  <c r="G142" i="16"/>
  <c r="G141" i="16" s="1"/>
  <c r="E29" i="18"/>
  <c r="E27" i="18"/>
  <c r="E25" i="18"/>
  <c r="E23" i="18"/>
  <c r="E21" i="18"/>
  <c r="E6" i="18"/>
  <c r="E8" i="18"/>
  <c r="E12" i="18"/>
  <c r="E14" i="18"/>
  <c r="E16" i="18"/>
  <c r="I96" i="3"/>
  <c r="I97" i="3"/>
  <c r="I91" i="3"/>
  <c r="I87" i="3"/>
  <c r="I88" i="3"/>
  <c r="H87" i="3"/>
  <c r="H88" i="3"/>
  <c r="I22" i="3"/>
  <c r="F140" i="16"/>
  <c r="F139" i="16" s="1"/>
  <c r="F138" i="16" s="1"/>
  <c r="D5" i="18"/>
  <c r="D29" i="18"/>
  <c r="D27" i="18"/>
  <c r="D25" i="18"/>
  <c r="D23" i="18"/>
  <c r="D21" i="18"/>
  <c r="D16" i="18"/>
  <c r="D14" i="18"/>
  <c r="G140" i="16" l="1"/>
  <c r="G139" i="16" s="1"/>
  <c r="G138" i="16" s="1"/>
  <c r="H138" i="16" s="1"/>
  <c r="H86" i="3"/>
  <c r="G86" i="3"/>
  <c r="H139" i="16" l="1"/>
  <c r="G91" i="3"/>
  <c r="G136" i="16"/>
  <c r="G135" i="16" s="1"/>
  <c r="G134" i="16" s="1"/>
  <c r="G133" i="16" s="1"/>
  <c r="F134" i="16"/>
  <c r="F133" i="16" s="1"/>
  <c r="F132" i="16" s="1"/>
  <c r="H133" i="16" l="1"/>
  <c r="G132" i="16"/>
  <c r="F10" i="14"/>
  <c r="F9" i="14" s="1"/>
  <c r="F21" i="18"/>
  <c r="F22" i="18"/>
  <c r="F23" i="18"/>
  <c r="F24" i="18"/>
  <c r="F25" i="18"/>
  <c r="F26" i="18"/>
  <c r="F27" i="18"/>
  <c r="F28" i="18"/>
  <c r="F29" i="18"/>
  <c r="F30" i="18"/>
  <c r="G21" i="18"/>
  <c r="G22" i="18"/>
  <c r="G23" i="18"/>
  <c r="G24" i="18"/>
  <c r="G25" i="18"/>
  <c r="G26" i="18"/>
  <c r="G27" i="18"/>
  <c r="G28" i="18"/>
  <c r="G29" i="18"/>
  <c r="G30" i="18"/>
  <c r="G6" i="18"/>
  <c r="G7" i="18"/>
  <c r="G8" i="18"/>
  <c r="G9" i="18"/>
  <c r="G12" i="18"/>
  <c r="G13" i="18"/>
  <c r="G14" i="18"/>
  <c r="G15" i="18"/>
  <c r="G16" i="18"/>
  <c r="G17" i="18"/>
  <c r="F6" i="18"/>
  <c r="F7" i="18"/>
  <c r="F8" i="18"/>
  <c r="F9" i="18"/>
  <c r="F12" i="18"/>
  <c r="F13" i="18"/>
  <c r="F14" i="18"/>
  <c r="F15" i="18"/>
  <c r="F16" i="18"/>
  <c r="F17" i="18"/>
  <c r="I13" i="3"/>
  <c r="I27" i="3"/>
  <c r="G27" i="3"/>
  <c r="G126" i="16"/>
  <c r="G115" i="16"/>
  <c r="G114" i="16" s="1"/>
  <c r="G113" i="16" s="1"/>
  <c r="G48" i="16"/>
  <c r="G29" i="16"/>
  <c r="H36" i="3"/>
  <c r="F113" i="16"/>
  <c r="H132" i="16" l="1"/>
  <c r="C5" i="18"/>
  <c r="E20" i="18"/>
  <c r="D20" i="18"/>
  <c r="C20" i="18"/>
  <c r="E5" i="18"/>
  <c r="G8" i="16"/>
  <c r="F8" i="16"/>
  <c r="H10" i="16"/>
  <c r="H11" i="16"/>
  <c r="H12" i="16"/>
  <c r="H13" i="16"/>
  <c r="H9" i="16"/>
  <c r="G89" i="16"/>
  <c r="G88" i="16" s="1"/>
  <c r="F62" i="16" s="1"/>
  <c r="F61" i="16" s="1"/>
  <c r="F5" i="18" l="1"/>
  <c r="G5" i="18"/>
  <c r="G20" i="18"/>
  <c r="F20" i="18"/>
  <c r="H8" i="16"/>
  <c r="G111" i="16"/>
  <c r="G110" i="16" s="1"/>
  <c r="G99" i="16"/>
  <c r="G53" i="16"/>
  <c r="G52" i="16" s="1"/>
  <c r="G51" i="3"/>
  <c r="J81" i="3"/>
  <c r="J57" i="3"/>
  <c r="G19" i="3"/>
  <c r="I19" i="3"/>
  <c r="K25" i="1"/>
  <c r="K24" i="1"/>
  <c r="K14" i="1"/>
  <c r="G130" i="16"/>
  <c r="G125" i="16"/>
  <c r="G119" i="16"/>
  <c r="G118" i="16" s="1"/>
  <c r="G117" i="16" s="1"/>
  <c r="F118" i="16"/>
  <c r="F117" i="16" s="1"/>
  <c r="F97" i="16"/>
  <c r="F96" i="16" s="1"/>
  <c r="G64" i="16"/>
  <c r="G58" i="16"/>
  <c r="G57" i="16" s="1"/>
  <c r="G40" i="16"/>
  <c r="G33" i="16"/>
  <c r="G26" i="16"/>
  <c r="G24" i="16"/>
  <c r="G20" i="16"/>
  <c r="G10" i="14"/>
  <c r="G9" i="14" s="1"/>
  <c r="G8" i="14" s="1"/>
  <c r="E9" i="14"/>
  <c r="E8" i="14" s="1"/>
  <c r="F8" i="14" s="1"/>
  <c r="D9" i="14"/>
  <c r="D8" i="14" s="1"/>
  <c r="C9" i="14"/>
  <c r="C8" i="14" s="1"/>
  <c r="H119" i="16" l="1"/>
  <c r="H117" i="16"/>
  <c r="H118" i="16"/>
  <c r="H125" i="16"/>
  <c r="H110" i="16"/>
  <c r="G98" i="16"/>
  <c r="G97" i="16" s="1"/>
  <c r="G96" i="16" s="1"/>
  <c r="G63" i="16"/>
  <c r="G62" i="16" s="1"/>
  <c r="H57" i="16"/>
  <c r="H52" i="16"/>
  <c r="G19" i="16"/>
  <c r="F124" i="16"/>
  <c r="F123" i="16" s="1"/>
  <c r="G129" i="16"/>
  <c r="G28" i="16"/>
  <c r="G61" i="16" l="1"/>
  <c r="G124" i="16"/>
  <c r="G123" i="16" s="1"/>
  <c r="H123" i="16" s="1"/>
  <c r="F18" i="16"/>
  <c r="F17" i="16" s="1"/>
  <c r="H19" i="16"/>
  <c r="F95" i="16"/>
  <c r="H63" i="16"/>
  <c r="H28" i="16"/>
  <c r="H98" i="16"/>
  <c r="G18" i="16"/>
  <c r="J25" i="1"/>
  <c r="J24" i="1"/>
  <c r="F16" i="16" l="1"/>
  <c r="F15" i="16" s="1"/>
  <c r="H62" i="16"/>
  <c r="H61" i="16"/>
  <c r="H124" i="16"/>
  <c r="H96" i="16"/>
  <c r="H97" i="16"/>
  <c r="G95" i="16"/>
  <c r="H95" i="16" s="1"/>
  <c r="G17" i="16"/>
  <c r="G16" i="16" s="1"/>
  <c r="H18" i="16"/>
  <c r="J71" i="3"/>
  <c r="J72" i="3"/>
  <c r="J73" i="3"/>
  <c r="J76" i="3"/>
  <c r="J84" i="3"/>
  <c r="J85" i="3"/>
  <c r="J59" i="3"/>
  <c r="J60" i="3"/>
  <c r="J61" i="3"/>
  <c r="J62" i="3"/>
  <c r="J63" i="3"/>
  <c r="J64" i="3"/>
  <c r="J65" i="3"/>
  <c r="J66" i="3"/>
  <c r="J39" i="3"/>
  <c r="J40" i="3"/>
  <c r="J41" i="3"/>
  <c r="J43" i="3"/>
  <c r="J45" i="3"/>
  <c r="J48" i="3"/>
  <c r="J49" i="3"/>
  <c r="J50" i="3"/>
  <c r="J52" i="3"/>
  <c r="J53" i="3"/>
  <c r="J54" i="3"/>
  <c r="J55" i="3"/>
  <c r="J56" i="3"/>
  <c r="I51" i="3"/>
  <c r="G90" i="3"/>
  <c r="I83" i="3"/>
  <c r="I82" i="3" s="1"/>
  <c r="G83" i="3"/>
  <c r="G82" i="3" s="1"/>
  <c r="I80" i="3"/>
  <c r="G80" i="3"/>
  <c r="G79" i="3" s="1"/>
  <c r="I75" i="3"/>
  <c r="I74" i="3" s="1"/>
  <c r="G75" i="3"/>
  <c r="G74" i="3" s="1"/>
  <c r="I69" i="3"/>
  <c r="G69" i="3"/>
  <c r="I58" i="3"/>
  <c r="G58" i="3"/>
  <c r="I47" i="3"/>
  <c r="G47" i="3"/>
  <c r="I44" i="3"/>
  <c r="G44" i="3"/>
  <c r="I42" i="3"/>
  <c r="G42" i="3"/>
  <c r="I38" i="3"/>
  <c r="G38" i="3"/>
  <c r="J28" i="3"/>
  <c r="J23" i="3"/>
  <c r="J25" i="3"/>
  <c r="J14" i="3"/>
  <c r="J19" i="3"/>
  <c r="J20" i="3"/>
  <c r="I79" i="3" l="1"/>
  <c r="J79" i="3" s="1"/>
  <c r="J80" i="3"/>
  <c r="J91" i="3"/>
  <c r="J44" i="3"/>
  <c r="I90" i="3"/>
  <c r="I86" i="3" s="1"/>
  <c r="J47" i="3"/>
  <c r="J74" i="3"/>
  <c r="K74" i="3"/>
  <c r="J69" i="3"/>
  <c r="J58" i="3"/>
  <c r="J51" i="3"/>
  <c r="K82" i="3"/>
  <c r="J75" i="3"/>
  <c r="J38" i="3"/>
  <c r="J42" i="3"/>
  <c r="J83" i="3"/>
  <c r="J82" i="3"/>
  <c r="H17" i="16"/>
  <c r="I37" i="3"/>
  <c r="G46" i="3"/>
  <c r="G37" i="3"/>
  <c r="I46" i="3"/>
  <c r="I36" i="3" l="1"/>
  <c r="G36" i="3"/>
  <c r="G35" i="3" s="1"/>
  <c r="H35" i="3"/>
  <c r="J90" i="3"/>
  <c r="K37" i="3"/>
  <c r="J37" i="3"/>
  <c r="J46" i="3"/>
  <c r="K46" i="3"/>
  <c r="H16" i="16"/>
  <c r="H15" i="16"/>
  <c r="H11" i="3"/>
  <c r="H10" i="3" s="1"/>
  <c r="J86" i="3" l="1"/>
  <c r="K86" i="3"/>
  <c r="K36" i="3"/>
  <c r="J36" i="3"/>
  <c r="I35" i="3"/>
  <c r="G26" i="3"/>
  <c r="I12" i="3"/>
  <c r="G18" i="3"/>
  <c r="I24" i="3"/>
  <c r="G24" i="3"/>
  <c r="G22" i="3"/>
  <c r="I18" i="3"/>
  <c r="G13" i="3"/>
  <c r="G12" i="3" s="1"/>
  <c r="H15" i="1"/>
  <c r="K13" i="1"/>
  <c r="K10" i="1"/>
  <c r="J13" i="1"/>
  <c r="J14" i="1"/>
  <c r="J10" i="1"/>
  <c r="H12" i="1"/>
  <c r="I15" i="1"/>
  <c r="G15" i="1"/>
  <c r="I12" i="1"/>
  <c r="G12" i="1"/>
  <c r="K12" i="1" l="1"/>
  <c r="J35" i="3"/>
  <c r="K35" i="3"/>
  <c r="J15" i="1"/>
  <c r="J12" i="1"/>
  <c r="K15" i="1"/>
  <c r="I21" i="3"/>
  <c r="K21" i="3" s="1"/>
  <c r="G21" i="3"/>
  <c r="J18" i="3"/>
  <c r="K18" i="3"/>
  <c r="J27" i="3"/>
  <c r="J24" i="3"/>
  <c r="K12" i="3"/>
  <c r="I26" i="3"/>
  <c r="J22" i="3"/>
  <c r="J13" i="3"/>
  <c r="I11" i="3" l="1"/>
  <c r="G11" i="3"/>
  <c r="G10" i="3" s="1"/>
  <c r="J21" i="3"/>
  <c r="J12" i="3"/>
  <c r="K26" i="3"/>
  <c r="J26" i="3"/>
  <c r="K11" i="3" l="1"/>
  <c r="I10" i="3"/>
  <c r="J11" i="3"/>
  <c r="J10" i="3" l="1"/>
  <c r="K10" i="3"/>
</calcChain>
</file>

<file path=xl/sharedStrings.xml><?xml version="1.0" encoding="utf-8"?>
<sst xmlns="http://schemas.openxmlformats.org/spreadsheetml/2006/main" count="492" uniqueCount="175">
  <si>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</si>
  <si>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</si>
  <si>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</si>
  <si>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</si>
  <si>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</si>
  <si>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</si>
  <si>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</si>
  <si>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</si>
  <si>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</si>
  <si>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</si>
  <si>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</si>
  <si>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</si>
  <si>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</si>
  <si>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</si>
  <si>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3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</si>
  <si>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</si>
  <si>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</si>
  <si>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</si>
  <si>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</si>
  <si>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</si>
  <si>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</si>
  <si>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</si>
  <si>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</si>
  <si>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</si>
  <si>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</si>
  <si>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</si>
  <si>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</si>
  <si>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</si>
  <si>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</si>
  <si>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</si>
  <si>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</si>
  <si>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</si>
  <si>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</si>
  <si>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</si>
  <si>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</si>
  <si>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</si>
  <si>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</si>
  <si>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SAŽETAK RAČUNA FINANCIRANJA</t>
  </si>
  <si>
    <t>SAŽETAK RAČUNA PRIHODA I RASHODA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</si>
  <si>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</si>
  <si>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</si>
  <si>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</si>
  <si>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</si>
  <si>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</si>
  <si>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Prihodi po posebnim propisima</t>
  </si>
  <si>
    <t>Ostali nespomenuti prihodi</t>
  </si>
  <si>
    <t>Prihodi od pruženih usluga</t>
  </si>
  <si>
    <t>Prihodi od donacija</t>
  </si>
  <si>
    <t>Prihodi iz nadležnog proračuna</t>
  </si>
  <si>
    <t>Prihodi iz nadležnog proračuna za financiranje rashoda poslovanja</t>
  </si>
  <si>
    <t>Prihodi iz nadležnog proračuna za financiranje redovne djelatnosti proračunskih korisnika</t>
  </si>
  <si>
    <t>Prihodi od upravnih i administrativnih pristojbi, pristojbi po posebnim propisima i naknada</t>
  </si>
  <si>
    <t>Donacije od pravnih i fizičkih osobaizvan općeg proračuna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</si>
  <si>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</si>
  <si>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</si>
  <si>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</si>
  <si>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</si>
  <si>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</si>
  <si>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</si>
  <si>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</si>
  <si>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</si>
  <si>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</si>
  <si>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</si>
  <si>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</si>
  <si>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</si>
  <si>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</si>
  <si>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</si>
  <si>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</si>
  <si>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</si>
  <si>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</si>
  <si>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</si>
  <si>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</si>
  <si>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</si>
  <si>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</si>
  <si>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</si>
  <si>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</si>
  <si>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Naknade osobama izvan radnog odnosa</t>
  </si>
  <si>
    <t>Ostali nespomenuti rashodi poslovanja</t>
  </si>
  <si>
    <t>Naknade za rad predstavničkih i izvršnih tijela, povjerenstava i slično</t>
  </si>
  <si>
    <t>Premije osiguranja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</si>
  <si>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</si>
  <si>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</si>
  <si>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</si>
  <si>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</si>
  <si>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</si>
  <si>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</si>
  <si>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</si>
  <si>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</si>
  <si>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</si>
  <si>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</si>
  <si>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</si>
  <si>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</si>
  <si>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Uređaji, strojevi i oprema za ostale namjene</t>
  </si>
  <si>
    <t xml:space="preserve">Ostali nespomenuti financijski rashodi </t>
  </si>
  <si>
    <t>4 Prihodi za posebne namjene</t>
  </si>
  <si>
    <t>5 Pomoći</t>
  </si>
  <si>
    <t>6 Donacije</t>
  </si>
  <si>
    <t>Skrb za socijalno osjetljive skupine</t>
  </si>
  <si>
    <t>A-734193</t>
  </si>
  <si>
    <t>Opći prihodi i primici</t>
  </si>
  <si>
    <t>Skrb o osobama s mentalnim oštećenjem</t>
  </si>
  <si>
    <t>Izvoor financiranja:11</t>
  </si>
  <si>
    <t xml:space="preserve">Plaće </t>
  </si>
  <si>
    <t>Izvoor financiranja:43</t>
  </si>
  <si>
    <t>Ostali prihodi za posebne namjene</t>
  </si>
  <si>
    <t>A-791010</t>
  </si>
  <si>
    <t>Izvoor financiranja:52</t>
  </si>
  <si>
    <t>Ostale pomoći i darovnice</t>
  </si>
  <si>
    <t>Izvor financiranja:61</t>
  </si>
  <si>
    <t>Donacije</t>
  </si>
  <si>
    <t>Izvor financiranja:31</t>
  </si>
  <si>
    <t>Vlastiti prihodi</t>
  </si>
  <si>
    <t>Ostali nespomenuti financijski rashodi</t>
  </si>
  <si>
    <t>Naknade troškova osobama izvan radnog odnosa</t>
  </si>
  <si>
    <t>10 Socijalna zaštita</t>
  </si>
  <si>
    <t>RAZLIKA - PRIHOD/ RASHOD</t>
  </si>
  <si>
    <t>PRIJENOS SREDSTAVA U SLJEDEĆU GODINU</t>
  </si>
  <si>
    <t>5=4/2*100</t>
  </si>
  <si>
    <t>6=4/3*100</t>
  </si>
  <si>
    <t>Komunikacijska oprema</t>
  </si>
  <si>
    <t>Oprema za održavanje i zaštitu</t>
  </si>
  <si>
    <t>Izvještaj o stanju potraživanja i dospjelih obveza te o stanju potencijalnih obveza po osnovi sudskih sporova</t>
  </si>
  <si>
    <t>OPIS</t>
  </si>
  <si>
    <t>Dospjelih obveza</t>
  </si>
  <si>
    <t>Potencijalnih obveza po osnovi sudskih sporova</t>
  </si>
  <si>
    <t>4=3/2*100</t>
  </si>
  <si>
    <t>RKP: 23657</t>
  </si>
  <si>
    <t>1011 Bolest</t>
  </si>
  <si>
    <t>Pomoći dane u inozemstvo i unutar opće države</t>
  </si>
  <si>
    <t>DOM ZA ODRASLE OSOBE VILA MARIA, PULA</t>
  </si>
  <si>
    <t>Prihodi za posebne namjene</t>
  </si>
  <si>
    <t>Pomoći</t>
  </si>
  <si>
    <t>Rezultat</t>
  </si>
  <si>
    <t xml:space="preserve">               IZVORI FINANCIRANJA UKUPNO</t>
  </si>
  <si>
    <t>1</t>
  </si>
  <si>
    <t>2</t>
  </si>
  <si>
    <t>3</t>
  </si>
  <si>
    <t>4</t>
  </si>
  <si>
    <t xml:space="preserve">   11 Proračunski prihodi</t>
  </si>
  <si>
    <t xml:space="preserve">   31 Vlastiti prihodi</t>
  </si>
  <si>
    <t xml:space="preserve">   43 Ostali prihodi za posebne namjene</t>
  </si>
  <si>
    <t xml:space="preserve">   52 Ostale pomoći</t>
  </si>
  <si>
    <t xml:space="preserve">   61 Donacije</t>
  </si>
  <si>
    <t xml:space="preserve">OSTVARENJE/IZVRŠENJE 
2024. </t>
  </si>
  <si>
    <t xml:space="preserve">IZVRŠENJE 
2024. </t>
  </si>
  <si>
    <t xml:space="preserve">OSTVARENJE/ IZVRŠENJE 
2024. </t>
  </si>
  <si>
    <t>-</t>
  </si>
  <si>
    <t>Donos</t>
  </si>
  <si>
    <t>Odnos</t>
  </si>
  <si>
    <t>Uredska oprema i namještaj</t>
  </si>
  <si>
    <t xml:space="preserve">K-618391 </t>
  </si>
  <si>
    <t>Hitne intervencije u sustavu socijalne skrbi</t>
  </si>
  <si>
    <t>IZVRŠENJE FINANCIJSKOG PLANA PRORAČUNSKOG KORISNIKA DRŽAVNOG PRORAČUNA
ZA  2025. GODINU</t>
  </si>
  <si>
    <t>IZVORNI PLAN / REBALANS 2025.</t>
  </si>
  <si>
    <t xml:space="preserve">OSTVARENJE/IZVRŠENJE 
2025. </t>
  </si>
  <si>
    <t xml:space="preserve">OSTVARENJE / IZVRŠENJE 
2025. </t>
  </si>
  <si>
    <t>IZVORNI PLAN /REBALANS 2025.</t>
  </si>
  <si>
    <t xml:space="preserve">OSTVARENJE/ IZVRŠENJE 
2025. </t>
  </si>
  <si>
    <t xml:space="preserve">OSTVARENJE/ IZVRŠENJE
2024. </t>
  </si>
  <si>
    <t>IZVORNI PLAN /
REBALANS 2025.</t>
  </si>
  <si>
    <t xml:space="preserve">OSTVARENJE/IZVRŠENJE
2025. </t>
  </si>
  <si>
    <t xml:space="preserve">IZVRŠENJE 
2025. </t>
  </si>
  <si>
    <t>IZVORNI PLAN ILI REBALANS 2025.</t>
  </si>
  <si>
    <t xml:space="preserve">          Stanje na 31.12.2025.</t>
  </si>
  <si>
    <t>Rashodi za nabavu neproizvedene imovine</t>
  </si>
  <si>
    <t>Materijalna imovina-prirodna bogatstva</t>
  </si>
  <si>
    <t>Zemljište</t>
  </si>
  <si>
    <t>Rashodi za dodatna ulaganja na nefinanc.  imovini</t>
  </si>
  <si>
    <t>Dodatna ulaganja na građevinskim objektima</t>
  </si>
  <si>
    <t>Rashodi za dodatna ulaganja na nefin.imovini</t>
  </si>
  <si>
    <t xml:space="preserve">K-790017 </t>
  </si>
  <si>
    <t>Program konkurentnosti i kohezije 2021-2027</t>
  </si>
  <si>
    <t>NETO FINANCIRANJE</t>
  </si>
  <si>
    <t>VIŠAK/MANJAK + NETO FINANCIRANJE</t>
  </si>
  <si>
    <t>Nenaplaćena potraživanja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</si>
</sst>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10"/>
      <color theme="1"/>
      <name val="Ar,"/>
      <charset val="238"/>
    </font>
    <font>
      <sz val="10"/>
      <color theme="1"/>
      <name val="Ar,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4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/>
    <xf numFmtId="164" fontId="0" fillId="0" borderId="3" xfId="0" applyNumberForma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/>
    <xf numFmtId="0" fontId="16" fillId="2" borderId="3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16" fillId="2" borderId="3" xfId="0" applyFont="1" applyFill="1" applyBorder="1"/>
    <xf numFmtId="0" fontId="20" fillId="2" borderId="3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" xfId="0" applyFont="1" applyFill="1" applyBorder="1"/>
    <xf numFmtId="0" fontId="21" fillId="2" borderId="3" xfId="0" applyFont="1" applyFill="1" applyBorder="1" applyAlignment="1">
      <alignment horizont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9" fillId="0" borderId="3" xfId="0" applyFont="1" applyBorder="1" applyAlignment="1">
      <alignment horizontal="left"/>
    </xf>
    <xf numFmtId="164" fontId="22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/>
    </xf>
    <xf numFmtId="0" fontId="19" fillId="2" borderId="3" xfId="0" applyFont="1" applyFill="1" applyBorder="1"/>
    <xf numFmtId="4" fontId="21" fillId="2" borderId="6" xfId="0" applyNumberFormat="1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center"/>
    </xf>
    <xf numFmtId="4" fontId="18" fillId="2" borderId="7" xfId="0" applyNumberFormat="1" applyFont="1" applyFill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4" fontId="18" fillId="0" borderId="3" xfId="0" applyNumberFormat="1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4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4" fontId="3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21" fillId="0" borderId="3" xfId="0" applyFont="1" applyBorder="1" applyAlignment="1">
      <alignment horizontal="left" wrapText="1"/>
    </xf>
    <xf numFmtId="0" fontId="19" fillId="2" borderId="3" xfId="0" applyFont="1" applyFill="1" applyBorder="1" applyAlignment="1">
      <alignment horizontal="left"/>
    </xf>
    <xf numFmtId="0" fontId="19" fillId="2" borderId="0" xfId="0" applyFont="1" applyFill="1"/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9" fillId="2" borderId="3" xfId="0" quotePrefix="1" applyFont="1" applyFill="1" applyBorder="1" applyAlignment="1">
      <alignment horizontal="center" vertical="center"/>
    </xf>
    <xf numFmtId="0" fontId="21" fillId="0" borderId="3" xfId="0" applyFont="1" applyBorder="1"/>
    <xf numFmtId="4" fontId="20" fillId="2" borderId="3" xfId="0" applyNumberFormat="1" applyFont="1" applyFill="1" applyBorder="1" applyAlignment="1">
      <alignment horizontal="center"/>
    </xf>
    <xf numFmtId="4" fontId="24" fillId="2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0" fontId="19" fillId="0" borderId="7" xfId="0" applyFont="1" applyBorder="1"/>
    <xf numFmtId="0" fontId="19" fillId="2" borderId="7" xfId="0" applyFont="1" applyFill="1" applyBorder="1"/>
    <xf numFmtId="0" fontId="17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/>
    <xf numFmtId="0" fontId="23" fillId="4" borderId="7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21" fillId="6" borderId="3" xfId="0" applyNumberFormat="1" applyFont="1" applyFill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/>
    </xf>
    <xf numFmtId="164" fontId="21" fillId="0" borderId="3" xfId="0" applyNumberFormat="1" applyFont="1" applyBorder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9" fillId="3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25" fillId="0" borderId="3" xfId="0" applyNumberFormat="1" applyFont="1" applyBorder="1"/>
    <xf numFmtId="0" fontId="6" fillId="3" borderId="8" xfId="0" applyFont="1" applyFill="1" applyBorder="1" applyAlignment="1">
      <alignment horizontal="center" vertical="center" wrapText="1"/>
    </xf>
    <xf numFmtId="49" fontId="19" fillId="0" borderId="0" xfId="0" applyNumberFormat="1" applyFont="1"/>
    <xf numFmtId="164" fontId="3" fillId="2" borderId="7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wrapText="1"/>
    </xf>
    <xf numFmtId="0" fontId="6" fillId="5" borderId="3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center"/>
    </xf>
    <xf numFmtId="0" fontId="21" fillId="2" borderId="6" xfId="0" applyFont="1" applyFill="1" applyBorder="1"/>
    <xf numFmtId="0" fontId="19" fillId="2" borderId="7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 wrapText="1"/>
    </xf>
    <xf numFmtId="4" fontId="21" fillId="2" borderId="0" xfId="0" applyNumberFormat="1" applyFont="1" applyFill="1"/>
    <xf numFmtId="0" fontId="26" fillId="0" borderId="0" xfId="0" applyFont="1"/>
    <xf numFmtId="0" fontId="26" fillId="0" borderId="0" xfId="0" applyFont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3" xfId="0" applyFont="1" applyBorder="1"/>
    <xf numFmtId="0" fontId="26" fillId="0" borderId="4" xfId="0" applyFont="1" applyBorder="1" applyAlignment="1">
      <alignment horizontal="center"/>
    </xf>
    <xf numFmtId="164" fontId="26" fillId="0" borderId="1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49" fontId="18" fillId="0" borderId="8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0" xfId="0" applyFont="1"/>
    <xf numFmtId="0" fontId="6" fillId="0" borderId="3" xfId="0" quotePrefix="1" applyFont="1" applyBorder="1" applyAlignment="1">
      <alignment horizontal="center" vertical="center"/>
    </xf>
    <xf numFmtId="0" fontId="6" fillId="0" borderId="3" xfId="0" quotePrefix="1" applyFont="1" applyBorder="1"/>
    <xf numFmtId="4" fontId="6" fillId="0" borderId="3" xfId="0" applyNumberFormat="1" applyFont="1" applyBorder="1"/>
    <xf numFmtId="0" fontId="3" fillId="0" borderId="3" xfId="0" quotePrefix="1" applyFont="1" applyBorder="1"/>
    <xf numFmtId="4" fontId="3" fillId="0" borderId="3" xfId="0" applyNumberFormat="1" applyFont="1" applyBorder="1"/>
    <xf numFmtId="164" fontId="18" fillId="0" borderId="3" xfId="0" applyNumberFormat="1" applyFont="1" applyBorder="1"/>
    <xf numFmtId="0" fontId="3" fillId="0" borderId="3" xfId="0" applyFont="1" applyBorder="1"/>
    <xf numFmtId="0" fontId="6" fillId="0" borderId="3" xfId="0" applyFont="1" applyBorder="1"/>
    <xf numFmtId="164" fontId="6" fillId="0" borderId="3" xfId="0" applyNumberFormat="1" applyFont="1" applyBorder="1"/>
    <xf numFmtId="0" fontId="18" fillId="2" borderId="7" xfId="0" applyFont="1" applyFill="1" applyBorder="1" applyAlignment="1">
      <alignment horizontal="left"/>
    </xf>
    <xf numFmtId="4" fontId="6" fillId="0" borderId="15" xfId="0" applyNumberFormat="1" applyFont="1" applyBorder="1"/>
    <xf numFmtId="0" fontId="7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21" fillId="2" borderId="7" xfId="0" applyFont="1" applyFill="1" applyBorder="1" applyAlignment="1">
      <alignment wrapText="1"/>
    </xf>
    <xf numFmtId="164" fontId="18" fillId="0" borderId="3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7" fillId="0" borderId="4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5" borderId="1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1" fillId="0" borderId="3" xfId="0" applyFont="1" applyBorder="1" applyAlignment="1"/>
    <xf numFmtId="0" fontId="21" fillId="0" borderId="1" xfId="0" applyFont="1" applyBorder="1" applyAlignment="1"/>
    <xf numFmtId="0" fontId="21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4"/>
  <sheetViews>
    <sheetView topLeftCell="A19" workbookViewId="0">
      <selection activeCell="L16" sqref="L16"/>
    </sheetView>
  </sheetViews>
  <sheetFormatPr defaultRowHeight="14.4"/>
  <cols>
    <col min="1" max="1" width="2.109375" customWidth="1"/>
    <col min="5" max="5" width="19.109375" customWidth="1"/>
    <col min="6" max="6" width="2.6640625" customWidth="1"/>
    <col min="7" max="7" width="13.44140625" customWidth="1"/>
    <col min="8" max="8" width="17.88671875" customWidth="1"/>
    <col min="9" max="9" width="13.88671875" customWidth="1"/>
    <col min="10" max="10" width="11.88671875" customWidth="1"/>
    <col min="11" max="11" width="10.88671875" customWidth="1"/>
    <col min="12" max="12" width="25.33203125" customWidth="1"/>
  </cols>
  <sheetData>
    <row r="1" spans="2:12" ht="42" customHeight="1">
      <c r="B1" s="187" t="s">
        <v>152</v>
      </c>
      <c r="C1" s="187"/>
      <c r="D1" s="187"/>
      <c r="E1" s="187"/>
      <c r="F1" s="187"/>
      <c r="G1" s="187"/>
      <c r="H1" s="187"/>
      <c r="I1" s="187"/>
      <c r="J1" s="187"/>
      <c r="K1" s="187"/>
      <c r="L1" s="21"/>
    </row>
    <row r="2" spans="2:12" ht="18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75" customHeight="1">
      <c r="B3" s="187" t="s">
        <v>8</v>
      </c>
      <c r="C3" s="187"/>
      <c r="D3" s="187"/>
      <c r="E3" s="187"/>
      <c r="F3" s="187"/>
      <c r="G3" s="187"/>
      <c r="H3" s="187"/>
      <c r="I3" s="187"/>
      <c r="J3" s="187"/>
      <c r="K3" s="187"/>
      <c r="L3" s="20"/>
    </row>
    <row r="4" spans="2:12" ht="17.399999999999999"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2" ht="18" customHeight="1">
      <c r="B5" s="187" t="s">
        <v>34</v>
      </c>
      <c r="C5" s="187"/>
      <c r="D5" s="187"/>
      <c r="E5" s="187"/>
      <c r="F5" s="187"/>
      <c r="G5" s="187"/>
      <c r="H5" s="187"/>
      <c r="I5" s="187"/>
      <c r="J5" s="187"/>
      <c r="K5" s="187"/>
      <c r="L5" s="19"/>
    </row>
    <row r="6" spans="2:12" ht="18" customHeight="1">
      <c r="B6" s="33"/>
      <c r="C6" s="33"/>
      <c r="D6" s="33"/>
      <c r="E6" s="33"/>
      <c r="F6" s="33"/>
      <c r="G6" s="33"/>
      <c r="H6" s="33"/>
      <c r="I6" s="33"/>
      <c r="J6" s="33"/>
      <c r="K6" s="33"/>
      <c r="L6" s="19"/>
    </row>
    <row r="7" spans="2:12" ht="18" customHeight="1">
      <c r="B7" s="203" t="s">
        <v>38</v>
      </c>
      <c r="C7" s="203"/>
      <c r="D7" s="203"/>
      <c r="E7" s="203"/>
      <c r="F7" s="203"/>
      <c r="G7" s="5"/>
      <c r="H7" s="6"/>
      <c r="I7" s="6"/>
      <c r="J7" s="24"/>
      <c r="K7" s="24"/>
    </row>
    <row r="8" spans="2:12" ht="39.6" customHeight="1">
      <c r="B8" s="197" t="s">
        <v>6</v>
      </c>
      <c r="C8" s="197"/>
      <c r="D8" s="197"/>
      <c r="E8" s="197"/>
      <c r="F8" s="197"/>
      <c r="G8" s="22" t="s">
        <v>143</v>
      </c>
      <c r="H8" s="22" t="s">
        <v>153</v>
      </c>
      <c r="I8" s="22" t="s">
        <v>154</v>
      </c>
      <c r="J8" s="22" t="s">
        <v>15</v>
      </c>
      <c r="K8" s="22" t="s">
        <v>15</v>
      </c>
    </row>
    <row r="9" spans="2:12">
      <c r="B9" s="198">
        <v>1</v>
      </c>
      <c r="C9" s="198"/>
      <c r="D9" s="198"/>
      <c r="E9" s="198"/>
      <c r="F9" s="199"/>
      <c r="G9" s="28">
        <v>2</v>
      </c>
      <c r="H9" s="27">
        <v>3</v>
      </c>
      <c r="I9" s="27">
        <v>4</v>
      </c>
      <c r="J9" s="27" t="s">
        <v>117</v>
      </c>
      <c r="K9" s="27" t="s">
        <v>118</v>
      </c>
    </row>
    <row r="10" spans="2:12">
      <c r="B10" s="193" t="s">
        <v>17</v>
      </c>
      <c r="C10" s="194"/>
      <c r="D10" s="194"/>
      <c r="E10" s="194"/>
      <c r="F10" s="195"/>
      <c r="G10" s="134">
        <v>2873624.27</v>
      </c>
      <c r="H10" s="134">
        <v>3250287</v>
      </c>
      <c r="I10" s="134">
        <v>3254541.11</v>
      </c>
      <c r="J10" s="134">
        <f>I10/G10*100</f>
        <v>113.25562440353414</v>
      </c>
      <c r="K10" s="134">
        <f>I10/H10*100</f>
        <v>100.13088413423183</v>
      </c>
    </row>
    <row r="11" spans="2:12">
      <c r="B11" s="196" t="s">
        <v>16</v>
      </c>
      <c r="C11" s="195"/>
      <c r="D11" s="195"/>
      <c r="E11" s="195"/>
      <c r="F11" s="195"/>
      <c r="G11" s="39"/>
      <c r="H11" s="35"/>
      <c r="I11" s="35"/>
      <c r="J11" s="35"/>
      <c r="K11" s="35"/>
    </row>
    <row r="12" spans="2:12">
      <c r="B12" s="190" t="s">
        <v>0</v>
      </c>
      <c r="C12" s="191"/>
      <c r="D12" s="191"/>
      <c r="E12" s="191"/>
      <c r="F12" s="192"/>
      <c r="G12" s="40">
        <f>G10</f>
        <v>2873624.27</v>
      </c>
      <c r="H12" s="133">
        <f>H10</f>
        <v>3250287</v>
      </c>
      <c r="I12" s="36">
        <f>I10</f>
        <v>3254541.11</v>
      </c>
      <c r="J12" s="35">
        <f>I12/G12*100</f>
        <v>113.25562440353414</v>
      </c>
      <c r="K12" s="35">
        <f>I12/H12*100</f>
        <v>100.13088413423183</v>
      </c>
    </row>
    <row r="13" spans="2:12">
      <c r="B13" s="202" t="s">
        <v>18</v>
      </c>
      <c r="C13" s="194"/>
      <c r="D13" s="194"/>
      <c r="E13" s="194"/>
      <c r="F13" s="194"/>
      <c r="G13" s="134">
        <v>2822003.19</v>
      </c>
      <c r="H13" s="134">
        <v>2999283</v>
      </c>
      <c r="I13" s="134">
        <v>3199646.47</v>
      </c>
      <c r="J13" s="134">
        <f>I13/G13*100</f>
        <v>113.38209968501135</v>
      </c>
      <c r="K13" s="134">
        <f>I13/H13*100</f>
        <v>106.68037894390092</v>
      </c>
    </row>
    <row r="14" spans="2:12">
      <c r="B14" s="196" t="s">
        <v>19</v>
      </c>
      <c r="C14" s="195"/>
      <c r="D14" s="195"/>
      <c r="E14" s="195"/>
      <c r="F14" s="200"/>
      <c r="G14" s="134">
        <v>40706.71</v>
      </c>
      <c r="H14" s="134">
        <v>243984</v>
      </c>
      <c r="I14" s="134">
        <v>243984.12</v>
      </c>
      <c r="J14" s="134">
        <f>I14/G14*100</f>
        <v>599.37076712905559</v>
      </c>
      <c r="K14" s="134">
        <f>I14/H14*100</f>
        <v>100.000049183553</v>
      </c>
    </row>
    <row r="15" spans="2:12">
      <c r="B15" s="16" t="s">
        <v>1</v>
      </c>
      <c r="C15" s="17"/>
      <c r="D15" s="17"/>
      <c r="E15" s="17"/>
      <c r="F15" s="17"/>
      <c r="G15" s="40">
        <f>G13+G14</f>
        <v>2862709.9</v>
      </c>
      <c r="H15" s="133">
        <f>H13+H14</f>
        <v>3243267</v>
      </c>
      <c r="I15" s="36">
        <f>I13+I14</f>
        <v>3443630.5900000003</v>
      </c>
      <c r="J15" s="35">
        <f>I15/G15*100</f>
        <v>120.2926845643703</v>
      </c>
      <c r="K15" s="35">
        <f>I15/H15*100</f>
        <v>106.17783210571316</v>
      </c>
    </row>
    <row r="16" spans="2:12">
      <c r="B16" s="201" t="s">
        <v>115</v>
      </c>
      <c r="C16" s="191"/>
      <c r="D16" s="191"/>
      <c r="E16" s="191"/>
      <c r="F16" s="191"/>
      <c r="G16" s="37">
        <v>10914.37</v>
      </c>
      <c r="H16" s="37">
        <v>7020</v>
      </c>
      <c r="I16" s="37">
        <v>-189089.48</v>
      </c>
      <c r="J16" s="35"/>
      <c r="K16" s="35"/>
    </row>
    <row r="17" spans="1:48" ht="17.399999999999999">
      <c r="B17" s="3"/>
      <c r="C17" s="7"/>
      <c r="D17" s="7"/>
      <c r="E17" s="7"/>
      <c r="F17" s="7"/>
      <c r="G17" s="7"/>
      <c r="H17" s="7"/>
      <c r="I17" s="7"/>
      <c r="J17" s="1"/>
      <c r="K17" s="1"/>
      <c r="L17" s="1"/>
    </row>
    <row r="18" spans="1:48" ht="18" customHeight="1">
      <c r="B18" s="203" t="s">
        <v>37</v>
      </c>
      <c r="C18" s="203"/>
      <c r="D18" s="203"/>
      <c r="E18" s="203"/>
      <c r="F18" s="203"/>
      <c r="G18" s="38"/>
      <c r="H18" s="7"/>
      <c r="I18" s="7"/>
      <c r="J18" s="1"/>
      <c r="K18" s="1"/>
      <c r="L18" s="1"/>
    </row>
    <row r="19" spans="1:48" ht="39.6">
      <c r="B19" s="197" t="s">
        <v>6</v>
      </c>
      <c r="C19" s="197"/>
      <c r="D19" s="197"/>
      <c r="E19" s="197"/>
      <c r="F19" s="197"/>
      <c r="G19" s="22" t="s">
        <v>143</v>
      </c>
      <c r="H19" s="2" t="s">
        <v>153</v>
      </c>
      <c r="I19" s="2" t="s">
        <v>154</v>
      </c>
      <c r="J19" s="2" t="s">
        <v>15</v>
      </c>
      <c r="K19" s="2" t="s">
        <v>15</v>
      </c>
    </row>
    <row r="20" spans="1:48">
      <c r="B20" s="204">
        <v>1</v>
      </c>
      <c r="C20" s="205"/>
      <c r="D20" s="205"/>
      <c r="E20" s="205"/>
      <c r="F20" s="205"/>
      <c r="G20" s="29">
        <v>2</v>
      </c>
      <c r="H20" s="27">
        <v>3</v>
      </c>
      <c r="I20" s="27">
        <v>4</v>
      </c>
      <c r="J20" s="27" t="s">
        <v>117</v>
      </c>
      <c r="K20" s="27" t="s">
        <v>118</v>
      </c>
    </row>
    <row r="21" spans="1:48" ht="27" customHeight="1">
      <c r="B21" s="193" t="s">
        <v>20</v>
      </c>
      <c r="C21" s="206"/>
      <c r="D21" s="206"/>
      <c r="E21" s="206"/>
      <c r="F21" s="206"/>
      <c r="G21" s="69">
        <v>0</v>
      </c>
      <c r="H21" s="15">
        <v>0</v>
      </c>
      <c r="I21" s="35">
        <v>0</v>
      </c>
      <c r="J21" s="15"/>
      <c r="K21" s="15"/>
    </row>
    <row r="22" spans="1:48" ht="27" customHeight="1">
      <c r="B22" s="193" t="s">
        <v>21</v>
      </c>
      <c r="C22" s="194"/>
      <c r="D22" s="194"/>
      <c r="E22" s="194"/>
      <c r="F22" s="194"/>
      <c r="G22" s="68">
        <v>0</v>
      </c>
      <c r="H22" s="135">
        <v>0</v>
      </c>
      <c r="I22" s="134">
        <v>0</v>
      </c>
      <c r="J22" s="15"/>
      <c r="K22" s="15"/>
    </row>
    <row r="23" spans="1:48" ht="15" customHeight="1">
      <c r="B23" s="207" t="s">
        <v>33</v>
      </c>
      <c r="C23" s="208"/>
      <c r="D23" s="208"/>
      <c r="E23" s="208"/>
      <c r="F23" s="209"/>
      <c r="G23" s="70">
        <v>0</v>
      </c>
      <c r="H23" s="71">
        <v>0</v>
      </c>
      <c r="I23" s="72">
        <v>0</v>
      </c>
      <c r="J23" s="2"/>
      <c r="K23" s="2"/>
    </row>
    <row r="24" spans="1:48" s="31" customFormat="1" ht="15" customHeight="1">
      <c r="A24"/>
      <c r="B24" s="193" t="s">
        <v>11</v>
      </c>
      <c r="C24" s="194"/>
      <c r="D24" s="194"/>
      <c r="E24" s="194"/>
      <c r="F24" s="194"/>
      <c r="G24" s="134">
        <v>46888.46</v>
      </c>
      <c r="H24" s="153">
        <v>32434</v>
      </c>
      <c r="I24" s="35">
        <v>48188.45</v>
      </c>
      <c r="J24" s="35">
        <f>I24/G24*100</f>
        <v>102.7725158813064</v>
      </c>
      <c r="K24" s="35">
        <f>I24/H24*100</f>
        <v>148.57387309613367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1" customFormat="1" ht="15" customHeight="1">
      <c r="A25"/>
      <c r="B25" s="193" t="s">
        <v>116</v>
      </c>
      <c r="C25" s="194"/>
      <c r="D25" s="194"/>
      <c r="E25" s="194"/>
      <c r="F25" s="194"/>
      <c r="G25" s="134">
        <v>57802.83</v>
      </c>
      <c r="H25" s="35">
        <v>-39454</v>
      </c>
      <c r="I25" s="35">
        <v>-140901.03</v>
      </c>
      <c r="J25" s="35">
        <f>I25/G25*100</f>
        <v>-243.76147327042639</v>
      </c>
      <c r="K25" s="35">
        <f>I25/H25*100</f>
        <v>357.12736351193797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>
      <c r="B26" s="241" t="s">
        <v>172</v>
      </c>
      <c r="C26" s="242"/>
      <c r="D26" s="242"/>
      <c r="E26" s="242"/>
      <c r="F26" s="243"/>
      <c r="G26" s="175">
        <v>10914.37</v>
      </c>
      <c r="H26" s="127">
        <v>-7020</v>
      </c>
      <c r="I26" s="127">
        <v>-92712.58</v>
      </c>
      <c r="J26" s="23"/>
      <c r="K26" s="23"/>
    </row>
    <row r="27" spans="1:48">
      <c r="B27" s="240" t="s">
        <v>173</v>
      </c>
      <c r="C27" s="244"/>
      <c r="D27" s="244"/>
      <c r="E27" s="244"/>
      <c r="F27" s="244"/>
      <c r="G27" s="43">
        <v>0</v>
      </c>
      <c r="H27" s="43">
        <v>0</v>
      </c>
      <c r="I27" s="43">
        <v>0</v>
      </c>
      <c r="J27" s="23"/>
      <c r="K27" s="23"/>
    </row>
    <row r="28" spans="1:48"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8"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48" ht="15" customHeight="1"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  <row r="31" spans="1:48" ht="15" customHeight="1"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48" ht="36.75" customHeight="1"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2:11" ht="15" customHeight="1"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2:11"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</sheetData>
  <mergeCells count="26">
    <mergeCell ref="B27:F27"/>
    <mergeCell ref="B26:F26"/>
    <mergeCell ref="B7:F7"/>
    <mergeCell ref="B18:F18"/>
    <mergeCell ref="B24:F24"/>
    <mergeCell ref="B25:F25"/>
    <mergeCell ref="B19:F19"/>
    <mergeCell ref="B20:F20"/>
    <mergeCell ref="B21:F21"/>
    <mergeCell ref="B23:F23"/>
    <mergeCell ref="B5:K5"/>
    <mergeCell ref="B3:K3"/>
    <mergeCell ref="B1:K1"/>
    <mergeCell ref="B31:K32"/>
    <mergeCell ref="B33:K34"/>
    <mergeCell ref="B12:F12"/>
    <mergeCell ref="B22:F22"/>
    <mergeCell ref="B10:F10"/>
    <mergeCell ref="B11:F11"/>
    <mergeCell ref="B8:F8"/>
    <mergeCell ref="B9:F9"/>
    <mergeCell ref="B14:F14"/>
    <mergeCell ref="B16:F16"/>
    <mergeCell ref="B13:F13"/>
    <mergeCell ref="B29:K29"/>
    <mergeCell ref="B30:K30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9"/>
  <sheetViews>
    <sheetView topLeftCell="A32" zoomScale="90" zoomScaleNormal="90" workbookViewId="0">
      <selection activeCell="M80" sqref="M80"/>
    </sheetView>
  </sheetViews>
  <sheetFormatPr defaultRowHeight="14.4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21875" customWidth="1"/>
    <col min="7" max="9" width="25.33203125" customWidth="1"/>
    <col min="10" max="11" width="15.6640625" customWidth="1"/>
  </cols>
  <sheetData>
    <row r="1" spans="2:11" ht="17.399999999999999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.75" customHeight="1">
      <c r="B2" s="187" t="s">
        <v>8</v>
      </c>
      <c r="C2" s="187"/>
      <c r="D2" s="187"/>
      <c r="E2" s="187"/>
      <c r="F2" s="187"/>
      <c r="G2" s="187"/>
      <c r="H2" s="187"/>
      <c r="I2" s="187"/>
      <c r="J2" s="187"/>
      <c r="K2" s="187"/>
    </row>
    <row r="3" spans="2:11" ht="17.399999999999999">
      <c r="B3" s="3"/>
      <c r="C3" s="3"/>
      <c r="D3" s="3"/>
      <c r="E3" s="3"/>
      <c r="F3" s="3"/>
      <c r="G3" s="3"/>
      <c r="H3" s="3"/>
      <c r="I3" s="4"/>
      <c r="J3" s="4"/>
      <c r="K3" s="4"/>
    </row>
    <row r="4" spans="2:11" ht="15.75" customHeight="1">
      <c r="B4" s="187" t="s">
        <v>35</v>
      </c>
      <c r="C4" s="187"/>
      <c r="D4" s="187"/>
      <c r="E4" s="187"/>
      <c r="F4" s="187"/>
      <c r="G4" s="187"/>
      <c r="H4" s="187"/>
      <c r="I4" s="187"/>
      <c r="J4" s="187"/>
      <c r="K4" s="187"/>
    </row>
    <row r="5" spans="2:11" ht="17.399999999999999">
      <c r="B5" s="3"/>
      <c r="C5" s="3"/>
      <c r="D5" s="3"/>
      <c r="E5" s="3"/>
      <c r="F5" s="3"/>
      <c r="G5" s="3"/>
      <c r="H5" s="3"/>
      <c r="I5" s="4"/>
      <c r="J5" s="4"/>
      <c r="K5" s="4"/>
    </row>
    <row r="6" spans="2:11" ht="15.75" customHeight="1">
      <c r="B6" s="187" t="s">
        <v>27</v>
      </c>
      <c r="C6" s="187"/>
      <c r="D6" s="187"/>
      <c r="E6" s="187"/>
      <c r="F6" s="187"/>
      <c r="G6" s="187"/>
      <c r="H6" s="187"/>
      <c r="I6" s="187"/>
      <c r="J6" s="187"/>
      <c r="K6" s="187"/>
    </row>
    <row r="7" spans="2:11" ht="17.399999999999999">
      <c r="B7" s="3"/>
      <c r="C7" s="3"/>
      <c r="D7" s="3"/>
      <c r="E7" s="3"/>
      <c r="F7" s="3"/>
      <c r="G7" s="3"/>
      <c r="H7" s="3"/>
      <c r="I7" s="4"/>
      <c r="J7" s="4"/>
      <c r="K7" s="4"/>
    </row>
    <row r="8" spans="2:11" ht="45" customHeight="1">
      <c r="B8" s="213" t="s">
        <v>6</v>
      </c>
      <c r="C8" s="214"/>
      <c r="D8" s="214"/>
      <c r="E8" s="214"/>
      <c r="F8" s="215"/>
      <c r="G8" s="30" t="s">
        <v>145</v>
      </c>
      <c r="H8" s="30" t="s">
        <v>153</v>
      </c>
      <c r="I8" s="30" t="s">
        <v>155</v>
      </c>
      <c r="J8" s="30" t="s">
        <v>15</v>
      </c>
      <c r="K8" s="30" t="s">
        <v>32</v>
      </c>
    </row>
    <row r="9" spans="2:11">
      <c r="B9" s="210">
        <v>1</v>
      </c>
      <c r="C9" s="211"/>
      <c r="D9" s="211"/>
      <c r="E9" s="211"/>
      <c r="F9" s="212"/>
      <c r="G9" s="32">
        <v>2</v>
      </c>
      <c r="H9" s="32">
        <v>3</v>
      </c>
      <c r="I9" s="32">
        <v>4</v>
      </c>
      <c r="J9" s="32" t="s">
        <v>117</v>
      </c>
      <c r="K9" s="32" t="s">
        <v>118</v>
      </c>
    </row>
    <row r="10" spans="2:11">
      <c r="B10" s="8"/>
      <c r="C10" s="8"/>
      <c r="D10" s="8"/>
      <c r="E10" s="8"/>
      <c r="F10" s="8" t="s">
        <v>31</v>
      </c>
      <c r="G10" s="126">
        <f>G11</f>
        <v>2873624.2699999996</v>
      </c>
      <c r="H10" s="126">
        <f>H11</f>
        <v>3250287</v>
      </c>
      <c r="I10" s="127">
        <f>I11</f>
        <v>3254541.1100000003</v>
      </c>
      <c r="J10" s="43">
        <f t="shared" ref="J10:J28" si="0">I10/G10*100</f>
        <v>113.25562440353418</v>
      </c>
      <c r="K10" s="43">
        <f>I10/H10*100</f>
        <v>100.13088413423186</v>
      </c>
    </row>
    <row r="11" spans="2:11">
      <c r="B11" s="8">
        <v>6</v>
      </c>
      <c r="C11" s="8"/>
      <c r="D11" s="8"/>
      <c r="E11" s="8"/>
      <c r="F11" s="8" t="s">
        <v>2</v>
      </c>
      <c r="G11" s="42">
        <f>G12+G18+G21+G26</f>
        <v>2873624.2699999996</v>
      </c>
      <c r="H11" s="42">
        <f>H12+H18+H21+H26</f>
        <v>3250287</v>
      </c>
      <c r="I11" s="42">
        <f>I12+I18+I21+I26</f>
        <v>3254541.1100000003</v>
      </c>
      <c r="J11" s="43">
        <f t="shared" si="0"/>
        <v>113.25562440353418</v>
      </c>
      <c r="K11" s="43">
        <f>I11/H11*100</f>
        <v>100.13088413423186</v>
      </c>
    </row>
    <row r="12" spans="2:11" ht="26.4">
      <c r="B12" s="8"/>
      <c r="C12" s="8">
        <v>63</v>
      </c>
      <c r="D12" s="11"/>
      <c r="E12" s="11"/>
      <c r="F12" s="11" t="s">
        <v>10</v>
      </c>
      <c r="G12" s="41">
        <f>+G13+G16</f>
        <v>9194.380000000001</v>
      </c>
      <c r="H12" s="41">
        <v>11466</v>
      </c>
      <c r="I12" s="43">
        <f>I13</f>
        <v>11184.900000000001</v>
      </c>
      <c r="J12" s="43">
        <f t="shared" si="0"/>
        <v>121.64931186224628</v>
      </c>
      <c r="K12" s="43">
        <f>I12/H12*100</f>
        <v>97.548403976975422</v>
      </c>
    </row>
    <row r="13" spans="2:11" ht="27" customHeight="1">
      <c r="B13" s="9"/>
      <c r="C13" s="9"/>
      <c r="D13" s="10">
        <v>636</v>
      </c>
      <c r="E13" s="9"/>
      <c r="F13" s="18" t="s">
        <v>39</v>
      </c>
      <c r="G13" s="41">
        <f>G14+G15</f>
        <v>9194.380000000001</v>
      </c>
      <c r="H13" s="41"/>
      <c r="I13" s="43">
        <f>I14+I15</f>
        <v>11184.900000000001</v>
      </c>
      <c r="J13" s="43">
        <f t="shared" si="0"/>
        <v>121.64931186224628</v>
      </c>
      <c r="K13" s="43"/>
    </row>
    <row r="14" spans="2:11" ht="26.4">
      <c r="B14" s="9"/>
      <c r="C14" s="9"/>
      <c r="D14" s="9"/>
      <c r="E14" s="9">
        <v>6361</v>
      </c>
      <c r="F14" s="18" t="s">
        <v>40</v>
      </c>
      <c r="G14" s="43">
        <v>7578.38</v>
      </c>
      <c r="H14" s="41"/>
      <c r="I14" s="43">
        <v>9752.6200000000008</v>
      </c>
      <c r="J14" s="43">
        <f t="shared" si="0"/>
        <v>128.69003665691085</v>
      </c>
      <c r="K14" s="43"/>
    </row>
    <row r="15" spans="2:11" ht="26.4">
      <c r="B15" s="9"/>
      <c r="C15" s="9"/>
      <c r="D15" s="9"/>
      <c r="E15" s="9">
        <v>6362</v>
      </c>
      <c r="F15" s="18" t="s">
        <v>41</v>
      </c>
      <c r="G15" s="41">
        <v>1616</v>
      </c>
      <c r="H15" s="41">
        <v>0</v>
      </c>
      <c r="I15" s="43">
        <v>1432.28</v>
      </c>
      <c r="J15" s="43"/>
      <c r="K15" s="43">
        <v>0</v>
      </c>
    </row>
    <row r="16" spans="2:11" ht="26.4">
      <c r="B16" s="9"/>
      <c r="C16" s="9"/>
      <c r="D16" s="9">
        <v>639</v>
      </c>
      <c r="E16" s="9"/>
      <c r="F16" s="18" t="s">
        <v>42</v>
      </c>
      <c r="G16" s="41">
        <v>0</v>
      </c>
      <c r="H16" s="41">
        <v>0</v>
      </c>
      <c r="I16" s="43">
        <v>0</v>
      </c>
      <c r="J16" s="43"/>
      <c r="K16" s="43"/>
    </row>
    <row r="17" spans="2:11" ht="26.4">
      <c r="B17" s="9"/>
      <c r="C17" s="9"/>
      <c r="D17" s="9"/>
      <c r="E17" s="9">
        <v>6391</v>
      </c>
      <c r="F17" s="18" t="s">
        <v>43</v>
      </c>
      <c r="G17" s="41">
        <v>0</v>
      </c>
      <c r="H17" s="41">
        <v>0</v>
      </c>
      <c r="I17" s="43">
        <v>0</v>
      </c>
      <c r="J17" s="43"/>
      <c r="K17" s="43"/>
    </row>
    <row r="18" spans="2:11" ht="26.4">
      <c r="B18" s="9"/>
      <c r="C18" s="14">
        <v>65</v>
      </c>
      <c r="D18" s="9"/>
      <c r="E18" s="9"/>
      <c r="F18" s="18" t="s">
        <v>51</v>
      </c>
      <c r="G18" s="41">
        <f t="shared" ref="G18:I19" si="1">G19</f>
        <v>530407.31000000006</v>
      </c>
      <c r="H18" s="41">
        <v>520000</v>
      </c>
      <c r="I18" s="43">
        <f t="shared" si="1"/>
        <v>538844.56000000006</v>
      </c>
      <c r="J18" s="43">
        <f t="shared" si="0"/>
        <v>101.59071148548084</v>
      </c>
      <c r="K18" s="43">
        <f>I18/H18*100</f>
        <v>103.62395384615385</v>
      </c>
    </row>
    <row r="19" spans="2:11">
      <c r="B19" s="9"/>
      <c r="C19" s="9"/>
      <c r="D19" s="9">
        <v>652</v>
      </c>
      <c r="E19" s="9"/>
      <c r="F19" s="18" t="s">
        <v>44</v>
      </c>
      <c r="G19" s="41">
        <f t="shared" si="1"/>
        <v>530407.31000000006</v>
      </c>
      <c r="H19" s="41" t="s">
        <v>146</v>
      </c>
      <c r="I19" s="43">
        <f t="shared" si="1"/>
        <v>538844.56000000006</v>
      </c>
      <c r="J19" s="43">
        <f t="shared" si="0"/>
        <v>101.59071148548084</v>
      </c>
      <c r="K19" s="43"/>
    </row>
    <row r="20" spans="2:11">
      <c r="B20" s="9"/>
      <c r="C20" s="9"/>
      <c r="D20" s="9"/>
      <c r="E20" s="9">
        <v>6526</v>
      </c>
      <c r="F20" s="18" t="s">
        <v>45</v>
      </c>
      <c r="G20" s="175">
        <v>530407.31000000006</v>
      </c>
      <c r="H20" s="41" t="s">
        <v>146</v>
      </c>
      <c r="I20" s="43">
        <v>538844.56000000006</v>
      </c>
      <c r="J20" s="43">
        <f t="shared" si="0"/>
        <v>101.59071148548084</v>
      </c>
      <c r="K20" s="43"/>
    </row>
    <row r="21" spans="2:11" ht="26.4">
      <c r="B21" s="9"/>
      <c r="C21" s="14">
        <v>66</v>
      </c>
      <c r="D21" s="10"/>
      <c r="E21" s="10"/>
      <c r="F21" s="11" t="s">
        <v>12</v>
      </c>
      <c r="G21" s="41">
        <f>G22+G24</f>
        <v>23914.07</v>
      </c>
      <c r="H21" s="41">
        <v>27673</v>
      </c>
      <c r="I21" s="43">
        <f>I22+I24</f>
        <v>27042.09</v>
      </c>
      <c r="J21" s="43">
        <f t="shared" si="0"/>
        <v>113.08024940965716</v>
      </c>
      <c r="K21" s="43">
        <f>I21/H21*100</f>
        <v>97.720124308893148</v>
      </c>
    </row>
    <row r="22" spans="2:11" ht="26.4">
      <c r="B22" s="9"/>
      <c r="C22" s="14"/>
      <c r="D22" s="10">
        <v>661</v>
      </c>
      <c r="E22" s="10"/>
      <c r="F22" s="11" t="s">
        <v>22</v>
      </c>
      <c r="G22" s="41">
        <f>G23</f>
        <v>7585.21</v>
      </c>
      <c r="H22" s="41" t="s">
        <v>146</v>
      </c>
      <c r="I22" s="43">
        <f>I23</f>
        <v>7368.79</v>
      </c>
      <c r="J22" s="43">
        <f t="shared" si="0"/>
        <v>97.146815974771954</v>
      </c>
      <c r="K22" s="43">
        <v>0</v>
      </c>
    </row>
    <row r="23" spans="2:11">
      <c r="B23" s="9"/>
      <c r="C23" s="14"/>
      <c r="D23" s="10"/>
      <c r="E23" s="10">
        <v>6615</v>
      </c>
      <c r="F23" s="11" t="s">
        <v>46</v>
      </c>
      <c r="G23" s="43">
        <v>7585.21</v>
      </c>
      <c r="H23" s="41" t="s">
        <v>146</v>
      </c>
      <c r="I23" s="43">
        <v>7368.79</v>
      </c>
      <c r="J23" s="43">
        <f t="shared" si="0"/>
        <v>97.146815974771954</v>
      </c>
      <c r="K23" s="43">
        <v>0</v>
      </c>
    </row>
    <row r="24" spans="2:11" ht="26.4">
      <c r="B24" s="9"/>
      <c r="C24" s="14"/>
      <c r="D24" s="10">
        <v>663</v>
      </c>
      <c r="E24" s="10"/>
      <c r="F24" s="11" t="s">
        <v>52</v>
      </c>
      <c r="G24" s="41">
        <f>G25</f>
        <v>16328.86</v>
      </c>
      <c r="H24" s="41" t="s">
        <v>146</v>
      </c>
      <c r="I24" s="43">
        <f>I25</f>
        <v>19673.3</v>
      </c>
      <c r="J24" s="43">
        <f t="shared" si="0"/>
        <v>120.48177276307102</v>
      </c>
      <c r="K24" s="43"/>
    </row>
    <row r="25" spans="2:11">
      <c r="B25" s="9"/>
      <c r="C25" s="14"/>
      <c r="D25" s="10"/>
      <c r="E25" s="10">
        <v>6631</v>
      </c>
      <c r="F25" s="11" t="s">
        <v>47</v>
      </c>
      <c r="G25" s="43">
        <v>16328.86</v>
      </c>
      <c r="H25" s="41" t="s">
        <v>146</v>
      </c>
      <c r="I25" s="43">
        <v>19673.3</v>
      </c>
      <c r="J25" s="43">
        <f t="shared" si="0"/>
        <v>120.48177276307102</v>
      </c>
      <c r="K25" s="43"/>
    </row>
    <row r="26" spans="2:11">
      <c r="B26" s="9"/>
      <c r="C26" s="14">
        <v>67</v>
      </c>
      <c r="D26" s="10"/>
      <c r="E26" s="10"/>
      <c r="F26" s="11" t="s">
        <v>48</v>
      </c>
      <c r="G26" s="41">
        <f>G27</f>
        <v>2310108.5099999998</v>
      </c>
      <c r="H26" s="41">
        <v>2691148</v>
      </c>
      <c r="I26" s="43">
        <f>I27</f>
        <v>2677469.56</v>
      </c>
      <c r="J26" s="43">
        <f t="shared" si="0"/>
        <v>115.9023287611715</v>
      </c>
      <c r="K26" s="43">
        <f>I26/H26*100</f>
        <v>99.491724721197045</v>
      </c>
    </row>
    <row r="27" spans="2:11" ht="26.4">
      <c r="B27" s="9"/>
      <c r="C27" s="9"/>
      <c r="D27" s="10">
        <v>671</v>
      </c>
      <c r="E27" s="10"/>
      <c r="F27" s="12" t="s">
        <v>50</v>
      </c>
      <c r="G27" s="41">
        <f>G28</f>
        <v>2310108.5099999998</v>
      </c>
      <c r="H27" s="41" t="s">
        <v>146</v>
      </c>
      <c r="I27" s="43">
        <f>I28</f>
        <v>2677469.56</v>
      </c>
      <c r="J27" s="43">
        <f t="shared" si="0"/>
        <v>115.9023287611715</v>
      </c>
      <c r="K27" s="43"/>
    </row>
    <row r="28" spans="2:11" ht="26.4">
      <c r="B28" s="9"/>
      <c r="C28" s="14"/>
      <c r="D28" s="23"/>
      <c r="E28" s="10">
        <v>6711</v>
      </c>
      <c r="F28" s="11" t="s">
        <v>49</v>
      </c>
      <c r="G28" s="43">
        <v>2310108.5099999998</v>
      </c>
      <c r="H28" s="41" t="s">
        <v>146</v>
      </c>
      <c r="I28" s="43">
        <v>2677469.56</v>
      </c>
      <c r="J28" s="43">
        <f t="shared" si="0"/>
        <v>115.9023287611715</v>
      </c>
      <c r="K28" s="43"/>
    </row>
    <row r="32" spans="2:11" ht="51" customHeight="1">
      <c r="B32" s="3"/>
      <c r="C32" s="3"/>
      <c r="D32" s="3"/>
      <c r="E32" s="3"/>
      <c r="F32" s="3"/>
      <c r="G32" s="3"/>
      <c r="H32" s="3"/>
      <c r="I32" s="4"/>
      <c r="J32" s="4"/>
      <c r="K32" s="4"/>
    </row>
    <row r="33" spans="2:11" ht="36.75" customHeight="1">
      <c r="B33" s="213" t="s">
        <v>6</v>
      </c>
      <c r="C33" s="214"/>
      <c r="D33" s="214"/>
      <c r="E33" s="214"/>
      <c r="F33" s="215"/>
      <c r="G33" s="30" t="s">
        <v>145</v>
      </c>
      <c r="H33" s="30" t="s">
        <v>156</v>
      </c>
      <c r="I33" s="30" t="s">
        <v>157</v>
      </c>
      <c r="J33" s="30" t="s">
        <v>15</v>
      </c>
      <c r="K33" s="30" t="s">
        <v>32</v>
      </c>
    </row>
    <row r="34" spans="2:11">
      <c r="B34" s="210">
        <v>1</v>
      </c>
      <c r="C34" s="211"/>
      <c r="D34" s="211"/>
      <c r="E34" s="211"/>
      <c r="F34" s="212"/>
      <c r="G34" s="32">
        <v>2</v>
      </c>
      <c r="H34" s="32">
        <v>3</v>
      </c>
      <c r="I34" s="32">
        <v>4</v>
      </c>
      <c r="J34" s="32" t="s">
        <v>117</v>
      </c>
      <c r="K34" s="32" t="s">
        <v>118</v>
      </c>
    </row>
    <row r="35" spans="2:11">
      <c r="B35" s="8"/>
      <c r="C35" s="8"/>
      <c r="D35" s="8"/>
      <c r="E35" s="8"/>
      <c r="F35" s="8" t="s">
        <v>30</v>
      </c>
      <c r="G35" s="41">
        <f>G36+G86</f>
        <v>2862709.9</v>
      </c>
      <c r="H35" s="41">
        <f>H36+H86</f>
        <v>3243267</v>
      </c>
      <c r="I35" s="43">
        <f>I36+I86</f>
        <v>3443630.59</v>
      </c>
      <c r="J35" s="43">
        <f t="shared" ref="J35:J57" si="2">I35/G35*100</f>
        <v>120.29268456437028</v>
      </c>
      <c r="K35" s="43">
        <f t="shared" ref="K35:K74" si="3">I35/H35*100</f>
        <v>106.17783210571315</v>
      </c>
    </row>
    <row r="36" spans="2:11">
      <c r="B36" s="8">
        <v>3</v>
      </c>
      <c r="C36" s="8"/>
      <c r="D36" s="8"/>
      <c r="E36" s="8"/>
      <c r="F36" s="8" t="s">
        <v>3</v>
      </c>
      <c r="G36" s="41">
        <f>G37+G46+G74+G79+G82</f>
        <v>2822003.19</v>
      </c>
      <c r="H36" s="41">
        <f>H37+H46+H74+H79+H82</f>
        <v>2999283</v>
      </c>
      <c r="I36" s="41">
        <f>I37+I46+I74+I79+I82</f>
        <v>3199646.4699999997</v>
      </c>
      <c r="J36" s="43">
        <f t="shared" si="2"/>
        <v>113.38209968501134</v>
      </c>
      <c r="K36" s="43">
        <f t="shared" si="3"/>
        <v>106.68037894390092</v>
      </c>
    </row>
    <row r="37" spans="2:11">
      <c r="B37" s="8"/>
      <c r="C37" s="11">
        <v>31</v>
      </c>
      <c r="D37" s="11"/>
      <c r="E37" s="11"/>
      <c r="F37" s="11" t="s">
        <v>4</v>
      </c>
      <c r="G37" s="41">
        <f>G38+G42+G44</f>
        <v>1871049.14</v>
      </c>
      <c r="H37" s="41">
        <v>1994600</v>
      </c>
      <c r="I37" s="136">
        <f>I38+I42+I44</f>
        <v>2150992.11</v>
      </c>
      <c r="J37" s="43">
        <f t="shared" si="2"/>
        <v>114.96181815940976</v>
      </c>
      <c r="K37" s="43">
        <f t="shared" si="3"/>
        <v>107.84077559410407</v>
      </c>
    </row>
    <row r="38" spans="2:11">
      <c r="B38" s="9"/>
      <c r="C38" s="9"/>
      <c r="D38" s="9">
        <v>311</v>
      </c>
      <c r="E38" s="9"/>
      <c r="F38" s="9" t="s">
        <v>23</v>
      </c>
      <c r="G38" s="41">
        <f>G39+G40+G41</f>
        <v>1541760.3399999999</v>
      </c>
      <c r="H38" s="41" t="s">
        <v>146</v>
      </c>
      <c r="I38" s="41">
        <f>I39+I40+I41</f>
        <v>1780318.56</v>
      </c>
      <c r="J38" s="43">
        <f t="shared" si="2"/>
        <v>115.47310654002165</v>
      </c>
      <c r="K38" s="43"/>
    </row>
    <row r="39" spans="2:11">
      <c r="B39" s="9"/>
      <c r="C39" s="9"/>
      <c r="D39" s="9"/>
      <c r="E39" s="66">
        <v>3111</v>
      </c>
      <c r="F39" s="9" t="s">
        <v>24</v>
      </c>
      <c r="G39" s="43">
        <v>1369580.52</v>
      </c>
      <c r="H39" s="41" t="s">
        <v>146</v>
      </c>
      <c r="I39" s="43">
        <v>1590292.98</v>
      </c>
      <c r="J39" s="43">
        <f t="shared" si="2"/>
        <v>116.1153328903948</v>
      </c>
      <c r="K39" s="43"/>
    </row>
    <row r="40" spans="2:11">
      <c r="B40" s="9"/>
      <c r="C40" s="9"/>
      <c r="D40" s="9"/>
      <c r="E40" s="66">
        <v>3113</v>
      </c>
      <c r="F40" s="44" t="s">
        <v>53</v>
      </c>
      <c r="G40" s="43">
        <v>1569.67</v>
      </c>
      <c r="H40" s="41" t="s">
        <v>146</v>
      </c>
      <c r="I40" s="43">
        <v>14905.06</v>
      </c>
      <c r="J40" s="43">
        <f t="shared" si="2"/>
        <v>949.56646938528468</v>
      </c>
      <c r="K40" s="43"/>
    </row>
    <row r="41" spans="2:11">
      <c r="B41" s="9"/>
      <c r="C41" s="9"/>
      <c r="D41" s="9"/>
      <c r="E41" s="66">
        <v>3114</v>
      </c>
      <c r="F41" s="44" t="s">
        <v>54</v>
      </c>
      <c r="G41" s="43">
        <v>170610.15</v>
      </c>
      <c r="H41" s="41" t="s">
        <v>146</v>
      </c>
      <c r="I41" s="43">
        <v>175120.52</v>
      </c>
      <c r="J41" s="43">
        <f t="shared" si="2"/>
        <v>102.64367037951727</v>
      </c>
      <c r="K41" s="43"/>
    </row>
    <row r="42" spans="2:11">
      <c r="B42" s="9"/>
      <c r="C42" s="9"/>
      <c r="D42" s="9">
        <v>312</v>
      </c>
      <c r="E42" s="66"/>
      <c r="F42" s="9" t="s">
        <v>55</v>
      </c>
      <c r="G42" s="41">
        <f>G43</f>
        <v>82487.28</v>
      </c>
      <c r="H42" s="41" t="s">
        <v>146</v>
      </c>
      <c r="I42" s="137">
        <f>I43</f>
        <v>85049.2</v>
      </c>
      <c r="J42" s="43">
        <f t="shared" si="2"/>
        <v>103.10583643926677</v>
      </c>
      <c r="K42" s="43"/>
    </row>
    <row r="43" spans="2:11">
      <c r="B43" s="9"/>
      <c r="C43" s="9"/>
      <c r="D43" s="9"/>
      <c r="E43" s="66">
        <v>3121</v>
      </c>
      <c r="F43" s="9" t="s">
        <v>55</v>
      </c>
      <c r="G43" s="43">
        <v>82487.28</v>
      </c>
      <c r="H43" s="41" t="s">
        <v>146</v>
      </c>
      <c r="I43" s="43">
        <v>85049.2</v>
      </c>
      <c r="J43" s="43">
        <f t="shared" si="2"/>
        <v>103.10583643926677</v>
      </c>
      <c r="K43" s="43"/>
    </row>
    <row r="44" spans="2:11">
      <c r="B44" s="9"/>
      <c r="C44" s="9"/>
      <c r="D44" s="9">
        <v>313</v>
      </c>
      <c r="E44" s="66"/>
      <c r="F44" s="10" t="s">
        <v>56</v>
      </c>
      <c r="G44" s="41">
        <f>G45</f>
        <v>246801.52</v>
      </c>
      <c r="H44" s="41" t="s">
        <v>146</v>
      </c>
      <c r="I44" s="65">
        <f>I45</f>
        <v>285624.34999999998</v>
      </c>
      <c r="J44" s="43">
        <f t="shared" si="2"/>
        <v>115.73038529098199</v>
      </c>
      <c r="K44" s="43"/>
    </row>
    <row r="45" spans="2:11">
      <c r="B45" s="9"/>
      <c r="C45" s="9"/>
      <c r="D45" s="9"/>
      <c r="E45" s="66">
        <v>3132</v>
      </c>
      <c r="F45" s="44" t="s">
        <v>57</v>
      </c>
      <c r="G45" s="43">
        <v>246801.52</v>
      </c>
      <c r="H45" s="41" t="s">
        <v>146</v>
      </c>
      <c r="I45" s="43">
        <v>285624.34999999998</v>
      </c>
      <c r="J45" s="43">
        <f t="shared" si="2"/>
        <v>115.73038529098199</v>
      </c>
      <c r="K45" s="43"/>
    </row>
    <row r="46" spans="2:11">
      <c r="B46" s="9"/>
      <c r="C46" s="9">
        <v>32</v>
      </c>
      <c r="D46" s="10"/>
      <c r="E46" s="67"/>
      <c r="F46" s="9" t="s">
        <v>9</v>
      </c>
      <c r="G46" s="41">
        <f>G47+G51+G58+G67+G69</f>
        <v>693487.90999999992</v>
      </c>
      <c r="H46" s="41">
        <v>925488</v>
      </c>
      <c r="I46" s="41">
        <f>I47+I51+I58+I67+I69</f>
        <v>799274.5199999999</v>
      </c>
      <c r="J46" s="43">
        <f t="shared" si="2"/>
        <v>115.25428323617062</v>
      </c>
      <c r="K46" s="43">
        <f t="shared" si="3"/>
        <v>86.362494165240378</v>
      </c>
    </row>
    <row r="47" spans="2:11">
      <c r="B47" s="9"/>
      <c r="C47" s="9"/>
      <c r="D47" s="9">
        <v>321</v>
      </c>
      <c r="E47" s="66"/>
      <c r="F47" s="9" t="s">
        <v>25</v>
      </c>
      <c r="G47" s="41">
        <f>G48+G49+G50</f>
        <v>45801.86</v>
      </c>
      <c r="H47" s="41" t="s">
        <v>146</v>
      </c>
      <c r="I47" s="41">
        <f>I48+I49+I50</f>
        <v>42513.079999999994</v>
      </c>
      <c r="J47" s="43">
        <f t="shared" si="2"/>
        <v>92.819549249746615</v>
      </c>
      <c r="K47" s="43"/>
    </row>
    <row r="48" spans="2:11">
      <c r="B48" s="9"/>
      <c r="C48" s="14"/>
      <c r="D48" s="9"/>
      <c r="E48" s="66">
        <v>3211</v>
      </c>
      <c r="F48" s="18" t="s">
        <v>26</v>
      </c>
      <c r="G48" s="43">
        <v>2641.39</v>
      </c>
      <c r="H48" s="41" t="s">
        <v>146</v>
      </c>
      <c r="I48" s="43">
        <v>3141.7</v>
      </c>
      <c r="J48" s="43">
        <f t="shared" si="2"/>
        <v>118.94116355403783</v>
      </c>
      <c r="K48" s="43"/>
    </row>
    <row r="49" spans="2:11" ht="26.4">
      <c r="B49" s="9"/>
      <c r="C49" s="14"/>
      <c r="D49" s="10"/>
      <c r="E49" s="45">
        <v>3212</v>
      </c>
      <c r="F49" s="44" t="s">
        <v>58</v>
      </c>
      <c r="G49" s="43">
        <v>38484.620000000003</v>
      </c>
      <c r="H49" s="41" t="s">
        <v>146</v>
      </c>
      <c r="I49" s="43">
        <v>36608.629999999997</v>
      </c>
      <c r="J49" s="43">
        <f t="shared" si="2"/>
        <v>95.125351374133345</v>
      </c>
      <c r="K49" s="43"/>
    </row>
    <row r="50" spans="2:11">
      <c r="B50" s="9"/>
      <c r="C50" s="14"/>
      <c r="D50" s="10"/>
      <c r="E50" s="45">
        <v>3213</v>
      </c>
      <c r="F50" s="44" t="s">
        <v>59</v>
      </c>
      <c r="G50" s="43">
        <v>4675.8500000000004</v>
      </c>
      <c r="H50" s="41" t="s">
        <v>146</v>
      </c>
      <c r="I50" s="43">
        <v>2762.75</v>
      </c>
      <c r="J50" s="43">
        <f t="shared" si="2"/>
        <v>59.085513863789465</v>
      </c>
      <c r="K50" s="43"/>
    </row>
    <row r="51" spans="2:11">
      <c r="B51" s="9"/>
      <c r="C51" s="9"/>
      <c r="D51" s="50">
        <v>322</v>
      </c>
      <c r="E51" s="51"/>
      <c r="F51" s="52" t="s">
        <v>60</v>
      </c>
      <c r="G51" s="41">
        <f>G52+G53+G54+G55+G56+G57</f>
        <v>480016.44</v>
      </c>
      <c r="H51" s="41" t="s">
        <v>146</v>
      </c>
      <c r="I51" s="41">
        <f>I52+I53+I54+I55+I56+I57</f>
        <v>516026.22</v>
      </c>
      <c r="J51" s="43">
        <f t="shared" si="2"/>
        <v>107.50178056401568</v>
      </c>
      <c r="K51" s="43"/>
    </row>
    <row r="52" spans="2:11">
      <c r="B52" s="9"/>
      <c r="C52" s="9"/>
      <c r="D52" s="46"/>
      <c r="E52" s="47">
        <v>3221</v>
      </c>
      <c r="F52" s="48" t="s">
        <v>61</v>
      </c>
      <c r="G52" s="43">
        <v>50856.38</v>
      </c>
      <c r="H52" s="41" t="s">
        <v>146</v>
      </c>
      <c r="I52" s="43">
        <v>49870.89</v>
      </c>
      <c r="J52" s="43">
        <f t="shared" si="2"/>
        <v>98.062209697190411</v>
      </c>
      <c r="K52" s="43"/>
    </row>
    <row r="53" spans="2:11">
      <c r="B53" s="9"/>
      <c r="C53" s="9"/>
      <c r="D53" s="46"/>
      <c r="E53" s="47">
        <v>3222</v>
      </c>
      <c r="F53" s="48" t="s">
        <v>62</v>
      </c>
      <c r="G53" s="43">
        <v>265205.06</v>
      </c>
      <c r="H53" s="41" t="s">
        <v>146</v>
      </c>
      <c r="I53" s="43">
        <v>266888.24</v>
      </c>
      <c r="J53" s="43">
        <f t="shared" si="2"/>
        <v>100.63467114843132</v>
      </c>
      <c r="K53" s="43"/>
    </row>
    <row r="54" spans="2:11">
      <c r="B54" s="9"/>
      <c r="C54" s="9"/>
      <c r="D54" s="46"/>
      <c r="E54" s="47">
        <v>3223</v>
      </c>
      <c r="F54" s="48" t="s">
        <v>63</v>
      </c>
      <c r="G54" s="43">
        <v>122738.61</v>
      </c>
      <c r="H54" s="41" t="s">
        <v>146</v>
      </c>
      <c r="I54" s="43">
        <v>152396.01</v>
      </c>
      <c r="J54" s="43">
        <f t="shared" si="2"/>
        <v>124.16305675940113</v>
      </c>
      <c r="K54" s="43"/>
    </row>
    <row r="55" spans="2:11">
      <c r="B55" s="9"/>
      <c r="C55" s="9"/>
      <c r="D55" s="46"/>
      <c r="E55" s="47">
        <v>3224</v>
      </c>
      <c r="F55" s="48" t="s">
        <v>64</v>
      </c>
      <c r="G55" s="43">
        <v>11413.14</v>
      </c>
      <c r="H55" s="41" t="s">
        <v>146</v>
      </c>
      <c r="I55" s="43">
        <v>15891.11</v>
      </c>
      <c r="J55" s="43">
        <f t="shared" si="2"/>
        <v>139.23521484884967</v>
      </c>
      <c r="K55" s="43"/>
    </row>
    <row r="56" spans="2:11">
      <c r="B56" s="9"/>
      <c r="C56" s="9"/>
      <c r="D56" s="49"/>
      <c r="E56" s="47">
        <v>3225</v>
      </c>
      <c r="F56" s="48" t="s">
        <v>65</v>
      </c>
      <c r="G56" s="43">
        <v>23987.02</v>
      </c>
      <c r="H56" s="41" t="s">
        <v>146</v>
      </c>
      <c r="I56" s="43">
        <v>20466.919999999998</v>
      </c>
      <c r="J56" s="43">
        <f t="shared" si="2"/>
        <v>85.32497992664365</v>
      </c>
      <c r="K56" s="43"/>
    </row>
    <row r="57" spans="2:11">
      <c r="B57" s="9"/>
      <c r="C57" s="9"/>
      <c r="D57" s="49"/>
      <c r="E57" s="47">
        <v>3227</v>
      </c>
      <c r="F57" s="48" t="s">
        <v>66</v>
      </c>
      <c r="G57" s="43">
        <v>5816.23</v>
      </c>
      <c r="H57" s="41" t="s">
        <v>146</v>
      </c>
      <c r="I57" s="43">
        <v>10513.05</v>
      </c>
      <c r="J57" s="43">
        <f t="shared" si="2"/>
        <v>180.75368408745871</v>
      </c>
      <c r="K57" s="43"/>
    </row>
    <row r="58" spans="2:11">
      <c r="B58" s="9"/>
      <c r="C58" s="9"/>
      <c r="D58" s="53">
        <v>323</v>
      </c>
      <c r="E58" s="54"/>
      <c r="F58" s="55" t="s">
        <v>67</v>
      </c>
      <c r="G58" s="41">
        <f>G59+G60+G61+G62+G63+G64+G65+G66</f>
        <v>164432.64999999997</v>
      </c>
      <c r="H58" s="41" t="s">
        <v>146</v>
      </c>
      <c r="I58" s="41">
        <f>I59+I60+I61+I62+I63+I64+I65+I66</f>
        <v>236567.08999999997</v>
      </c>
      <c r="J58" s="43">
        <f t="shared" ref="J58:J66" si="4">I58/G58*100</f>
        <v>143.86868423029128</v>
      </c>
      <c r="K58" s="43"/>
    </row>
    <row r="59" spans="2:11">
      <c r="B59" s="9"/>
      <c r="C59" s="9"/>
      <c r="D59" s="49"/>
      <c r="E59" s="47">
        <v>3231</v>
      </c>
      <c r="F59" s="48" t="s">
        <v>68</v>
      </c>
      <c r="G59" s="43">
        <v>9052.5400000000009</v>
      </c>
      <c r="H59" s="41" t="s">
        <v>146</v>
      </c>
      <c r="I59" s="43">
        <v>11457.76</v>
      </c>
      <c r="J59" s="43">
        <f t="shared" si="4"/>
        <v>126.56955948275291</v>
      </c>
      <c r="K59" s="43"/>
    </row>
    <row r="60" spans="2:11">
      <c r="B60" s="9"/>
      <c r="C60" s="9"/>
      <c r="D60" s="49"/>
      <c r="E60" s="47">
        <v>3232</v>
      </c>
      <c r="F60" s="48" t="s">
        <v>69</v>
      </c>
      <c r="G60" s="43">
        <v>72586.2</v>
      </c>
      <c r="H60" s="41" t="s">
        <v>146</v>
      </c>
      <c r="I60" s="43">
        <v>93913.66</v>
      </c>
      <c r="J60" s="43">
        <f t="shared" si="4"/>
        <v>129.38225172277927</v>
      </c>
      <c r="K60" s="43"/>
    </row>
    <row r="61" spans="2:11">
      <c r="B61" s="9"/>
      <c r="C61" s="9"/>
      <c r="D61" s="49"/>
      <c r="E61" s="47">
        <v>3233</v>
      </c>
      <c r="F61" s="48" t="s">
        <v>70</v>
      </c>
      <c r="G61" s="43">
        <v>6129.9</v>
      </c>
      <c r="H61" s="41" t="s">
        <v>146</v>
      </c>
      <c r="I61" s="43">
        <v>4426.38</v>
      </c>
      <c r="J61" s="43">
        <f t="shared" si="4"/>
        <v>72.209660842754374</v>
      </c>
      <c r="K61" s="43"/>
    </row>
    <row r="62" spans="2:11">
      <c r="B62" s="9"/>
      <c r="C62" s="9"/>
      <c r="D62" s="49"/>
      <c r="E62" s="47">
        <v>3234</v>
      </c>
      <c r="F62" s="48" t="s">
        <v>71</v>
      </c>
      <c r="G62" s="43">
        <v>52309.47</v>
      </c>
      <c r="H62" s="41" t="s">
        <v>146</v>
      </c>
      <c r="I62" s="43">
        <v>73005.45</v>
      </c>
      <c r="J62" s="43">
        <f t="shared" si="4"/>
        <v>139.56449950649471</v>
      </c>
      <c r="K62" s="43"/>
    </row>
    <row r="63" spans="2:11">
      <c r="B63" s="9"/>
      <c r="C63" s="9"/>
      <c r="D63" s="49"/>
      <c r="E63" s="47">
        <v>3235</v>
      </c>
      <c r="F63" s="48" t="s">
        <v>72</v>
      </c>
      <c r="G63" s="43">
        <v>6000</v>
      </c>
      <c r="H63" s="41" t="s">
        <v>146</v>
      </c>
      <c r="I63" s="43">
        <v>8400</v>
      </c>
      <c r="J63" s="43">
        <f t="shared" si="4"/>
        <v>140</v>
      </c>
      <c r="K63" s="43"/>
    </row>
    <row r="64" spans="2:11">
      <c r="B64" s="9"/>
      <c r="C64" s="9"/>
      <c r="D64" s="49"/>
      <c r="E64" s="47">
        <v>3236</v>
      </c>
      <c r="F64" s="48" t="s">
        <v>73</v>
      </c>
      <c r="G64" s="43">
        <v>4298.99</v>
      </c>
      <c r="H64" s="41" t="s">
        <v>146</v>
      </c>
      <c r="I64" s="43">
        <v>15380.49</v>
      </c>
      <c r="J64" s="43">
        <f t="shared" si="4"/>
        <v>357.76984826668593</v>
      </c>
      <c r="K64" s="43"/>
    </row>
    <row r="65" spans="2:11">
      <c r="B65" s="9"/>
      <c r="C65" s="9"/>
      <c r="D65" s="49"/>
      <c r="E65" s="47">
        <v>3237</v>
      </c>
      <c r="F65" s="48" t="s">
        <v>74</v>
      </c>
      <c r="G65" s="43">
        <v>11002.03</v>
      </c>
      <c r="H65" s="41" t="s">
        <v>146</v>
      </c>
      <c r="I65" s="43">
        <v>26372.27</v>
      </c>
      <c r="J65" s="43">
        <f t="shared" si="4"/>
        <v>239.70367286764352</v>
      </c>
      <c r="K65" s="43"/>
    </row>
    <row r="66" spans="2:11">
      <c r="B66" s="9"/>
      <c r="C66" s="9"/>
      <c r="D66" s="49"/>
      <c r="E66" s="47">
        <v>3239</v>
      </c>
      <c r="F66" s="48" t="s">
        <v>75</v>
      </c>
      <c r="G66" s="43">
        <v>3053.52</v>
      </c>
      <c r="H66" s="41" t="s">
        <v>146</v>
      </c>
      <c r="I66" s="43">
        <v>3611.08</v>
      </c>
      <c r="J66" s="43">
        <f t="shared" si="4"/>
        <v>118.25958238360974</v>
      </c>
      <c r="K66" s="43"/>
    </row>
    <row r="67" spans="2:11">
      <c r="B67" s="9"/>
      <c r="C67" s="9"/>
      <c r="D67" s="53">
        <v>324</v>
      </c>
      <c r="E67" s="54"/>
      <c r="F67" s="55" t="s">
        <v>76</v>
      </c>
      <c r="G67" s="41">
        <v>0</v>
      </c>
      <c r="H67" s="41" t="s">
        <v>146</v>
      </c>
      <c r="I67" s="43">
        <v>0</v>
      </c>
      <c r="J67" s="43">
        <v>0</v>
      </c>
      <c r="K67" s="43"/>
    </row>
    <row r="68" spans="2:11">
      <c r="B68" s="9"/>
      <c r="C68" s="9"/>
      <c r="D68" s="49"/>
      <c r="E68" s="47">
        <v>3241</v>
      </c>
      <c r="F68" s="48" t="s">
        <v>76</v>
      </c>
      <c r="G68" s="41">
        <v>0</v>
      </c>
      <c r="H68" s="41" t="s">
        <v>146</v>
      </c>
      <c r="I68" s="43">
        <v>0</v>
      </c>
      <c r="J68" s="43">
        <v>0</v>
      </c>
      <c r="K68" s="43"/>
    </row>
    <row r="69" spans="2:11">
      <c r="B69" s="9"/>
      <c r="C69" s="9"/>
      <c r="D69" s="53">
        <v>329</v>
      </c>
      <c r="E69" s="54"/>
      <c r="F69" s="53" t="s">
        <v>77</v>
      </c>
      <c r="G69" s="41">
        <f>G70+G71+G72+G73</f>
        <v>3236.96</v>
      </c>
      <c r="H69" s="41" t="s">
        <v>146</v>
      </c>
      <c r="I69" s="41">
        <f>I70+I71+I72+I73</f>
        <v>4168.13</v>
      </c>
      <c r="J69" s="43">
        <f>I69/G69*100</f>
        <v>128.766805891948</v>
      </c>
      <c r="K69" s="43"/>
    </row>
    <row r="70" spans="2:11">
      <c r="B70" s="9"/>
      <c r="C70" s="9"/>
      <c r="D70" s="49"/>
      <c r="E70" s="47">
        <v>3291</v>
      </c>
      <c r="F70" s="48" t="s">
        <v>78</v>
      </c>
      <c r="G70" s="43">
        <v>1422.59</v>
      </c>
      <c r="H70" s="41" t="s">
        <v>146</v>
      </c>
      <c r="I70" s="43">
        <v>958.1</v>
      </c>
      <c r="J70" s="43">
        <v>0</v>
      </c>
      <c r="K70" s="43"/>
    </row>
    <row r="71" spans="2:11">
      <c r="B71" s="9"/>
      <c r="C71" s="9"/>
      <c r="D71" s="49"/>
      <c r="E71" s="47">
        <v>3292</v>
      </c>
      <c r="F71" s="48" t="s">
        <v>79</v>
      </c>
      <c r="G71" s="43">
        <v>898.08</v>
      </c>
      <c r="H71" s="41" t="s">
        <v>146</v>
      </c>
      <c r="I71" s="43">
        <v>922.86</v>
      </c>
      <c r="J71" s="43">
        <f t="shared" ref="J71:J81" si="5">I71/G71*100</f>
        <v>102.7592196686264</v>
      </c>
      <c r="K71" s="43"/>
    </row>
    <row r="72" spans="2:11">
      <c r="B72" s="9"/>
      <c r="C72" s="9"/>
      <c r="D72" s="49"/>
      <c r="E72" s="47">
        <v>3295</v>
      </c>
      <c r="F72" s="48" t="s">
        <v>80</v>
      </c>
      <c r="G72" s="43">
        <v>474.42</v>
      </c>
      <c r="H72" s="41" t="s">
        <v>146</v>
      </c>
      <c r="I72" s="43">
        <v>1617.04</v>
      </c>
      <c r="J72" s="43">
        <f t="shared" si="5"/>
        <v>340.84566417941903</v>
      </c>
      <c r="K72" s="43"/>
    </row>
    <row r="73" spans="2:11">
      <c r="B73" s="9"/>
      <c r="C73" s="9"/>
      <c r="D73" s="49"/>
      <c r="E73" s="47">
        <v>3299</v>
      </c>
      <c r="F73" s="48" t="s">
        <v>77</v>
      </c>
      <c r="G73" s="43">
        <v>441.87</v>
      </c>
      <c r="H73" s="41" t="s">
        <v>146</v>
      </c>
      <c r="I73" s="43">
        <v>670.13</v>
      </c>
      <c r="J73" s="43">
        <f t="shared" si="5"/>
        <v>151.65772738588274</v>
      </c>
      <c r="K73" s="43"/>
    </row>
    <row r="74" spans="2:11">
      <c r="B74" s="9"/>
      <c r="C74" s="60">
        <v>34</v>
      </c>
      <c r="D74" s="57"/>
      <c r="E74" s="58"/>
      <c r="F74" s="57" t="s">
        <v>81</v>
      </c>
      <c r="G74" s="41">
        <f>G75</f>
        <v>2314.36</v>
      </c>
      <c r="H74" s="41">
        <v>4122</v>
      </c>
      <c r="I74" s="41">
        <f>I75</f>
        <v>2439.5</v>
      </c>
      <c r="J74" s="43">
        <f t="shared" si="5"/>
        <v>105.40711038904924</v>
      </c>
      <c r="K74" s="43">
        <f t="shared" si="3"/>
        <v>59.182435710819995</v>
      </c>
    </row>
    <row r="75" spans="2:11">
      <c r="B75" s="9"/>
      <c r="C75" s="59"/>
      <c r="D75" s="60">
        <v>343</v>
      </c>
      <c r="E75" s="61"/>
      <c r="F75" s="59" t="s">
        <v>82</v>
      </c>
      <c r="G75" s="41">
        <f>G76+G77+G78</f>
        <v>2314.36</v>
      </c>
      <c r="H75" s="41" t="s">
        <v>146</v>
      </c>
      <c r="I75" s="65">
        <f>I76+I77+I78</f>
        <v>2439.5</v>
      </c>
      <c r="J75" s="43">
        <f t="shared" si="5"/>
        <v>105.40711038904924</v>
      </c>
      <c r="K75" s="43"/>
    </row>
    <row r="76" spans="2:11">
      <c r="B76" s="9"/>
      <c r="C76" s="48"/>
      <c r="D76" s="48"/>
      <c r="E76" s="47">
        <v>3431</v>
      </c>
      <c r="F76" s="48" t="s">
        <v>83</v>
      </c>
      <c r="G76" s="43">
        <v>2291.0300000000002</v>
      </c>
      <c r="H76" s="41" t="s">
        <v>146</v>
      </c>
      <c r="I76" s="43">
        <v>2337.36</v>
      </c>
      <c r="J76" s="43">
        <f t="shared" si="5"/>
        <v>102.02223454079606</v>
      </c>
      <c r="K76" s="43"/>
    </row>
    <row r="77" spans="2:11">
      <c r="B77" s="9"/>
      <c r="C77" s="48"/>
      <c r="D77" s="48"/>
      <c r="E77" s="47">
        <v>3433</v>
      </c>
      <c r="F77" s="48" t="s">
        <v>84</v>
      </c>
      <c r="G77" s="43">
        <v>19.36</v>
      </c>
      <c r="H77" s="41" t="s">
        <v>146</v>
      </c>
      <c r="I77" s="43">
        <v>102.14</v>
      </c>
      <c r="J77" s="43"/>
      <c r="K77" s="43"/>
    </row>
    <row r="78" spans="2:11">
      <c r="B78" s="9"/>
      <c r="C78" s="48"/>
      <c r="D78" s="48"/>
      <c r="E78" s="47">
        <v>3434</v>
      </c>
      <c r="F78" s="48" t="s">
        <v>93</v>
      </c>
      <c r="G78" s="43">
        <v>3.97</v>
      </c>
      <c r="H78" s="41" t="s">
        <v>146</v>
      </c>
      <c r="I78" s="43">
        <v>0</v>
      </c>
      <c r="J78" s="43"/>
      <c r="K78" s="43"/>
    </row>
    <row r="79" spans="2:11" ht="26.4">
      <c r="B79" s="9"/>
      <c r="C79" s="9">
        <v>36</v>
      </c>
      <c r="D79" s="10"/>
      <c r="E79" s="45"/>
      <c r="F79" s="44" t="s">
        <v>85</v>
      </c>
      <c r="G79" s="41">
        <f>G80</f>
        <v>190517.18</v>
      </c>
      <c r="H79" s="41">
        <v>0</v>
      </c>
      <c r="I79" s="41">
        <f>I80</f>
        <v>175985.17</v>
      </c>
      <c r="J79" s="43">
        <f t="shared" si="5"/>
        <v>92.372336185114662</v>
      </c>
      <c r="K79" s="43"/>
    </row>
    <row r="80" spans="2:11" ht="26.4">
      <c r="B80" s="9"/>
      <c r="C80" s="9"/>
      <c r="D80" s="10">
        <v>369</v>
      </c>
      <c r="E80" s="45"/>
      <c r="F80" s="44" t="s">
        <v>42</v>
      </c>
      <c r="G80" s="41">
        <f>G81</f>
        <v>190517.18</v>
      </c>
      <c r="H80" s="41" t="s">
        <v>146</v>
      </c>
      <c r="I80" s="41">
        <f>I81</f>
        <v>175985.17</v>
      </c>
      <c r="J80" s="43">
        <f t="shared" si="5"/>
        <v>92.372336185114662</v>
      </c>
      <c r="K80" s="43"/>
    </row>
    <row r="81" spans="2:11" ht="26.4">
      <c r="B81" s="9"/>
      <c r="C81" s="9"/>
      <c r="D81" s="10"/>
      <c r="E81" s="45">
        <v>3691</v>
      </c>
      <c r="F81" s="44" t="s">
        <v>43</v>
      </c>
      <c r="G81" s="43">
        <v>190517.18</v>
      </c>
      <c r="H81" s="41" t="s">
        <v>146</v>
      </c>
      <c r="I81" s="43">
        <v>175985.17</v>
      </c>
      <c r="J81" s="43">
        <f t="shared" si="5"/>
        <v>92.372336185114662</v>
      </c>
      <c r="K81" s="43"/>
    </row>
    <row r="82" spans="2:11" ht="27">
      <c r="B82" s="9"/>
      <c r="C82" s="60">
        <v>37</v>
      </c>
      <c r="D82" s="57"/>
      <c r="E82" s="58"/>
      <c r="F82" s="62" t="s">
        <v>86</v>
      </c>
      <c r="G82" s="41">
        <f>G83</f>
        <v>64634.600000000006</v>
      </c>
      <c r="H82" s="41">
        <v>75073</v>
      </c>
      <c r="I82" s="65">
        <f>I83</f>
        <v>70955.17</v>
      </c>
      <c r="J82" s="43">
        <f t="shared" ref="J82:J97" si="6">I82/G82*100</f>
        <v>109.77892645734637</v>
      </c>
      <c r="K82" s="43">
        <f>I82/H82*100</f>
        <v>94.514898831803706</v>
      </c>
    </row>
    <row r="83" spans="2:11" ht="27">
      <c r="B83" s="9"/>
      <c r="C83" s="59"/>
      <c r="D83" s="60">
        <v>372</v>
      </c>
      <c r="E83" s="61"/>
      <c r="F83" s="63" t="s">
        <v>87</v>
      </c>
      <c r="G83" s="41">
        <f>G84+G85</f>
        <v>64634.600000000006</v>
      </c>
      <c r="H83" s="41" t="s">
        <v>146</v>
      </c>
      <c r="I83" s="65">
        <f>I84+I85</f>
        <v>70955.17</v>
      </c>
      <c r="J83" s="43">
        <f t="shared" si="6"/>
        <v>109.77892645734637</v>
      </c>
      <c r="K83" s="43"/>
    </row>
    <row r="84" spans="2:11">
      <c r="B84" s="9"/>
      <c r="C84" s="48"/>
      <c r="D84" s="48"/>
      <c r="E84" s="47">
        <v>3721</v>
      </c>
      <c r="F84" s="48" t="s">
        <v>88</v>
      </c>
      <c r="G84" s="43">
        <v>49338.3</v>
      </c>
      <c r="H84" s="41" t="s">
        <v>146</v>
      </c>
      <c r="I84" s="43">
        <v>49028.4</v>
      </c>
      <c r="J84" s="43">
        <f t="shared" si="6"/>
        <v>99.371887559968613</v>
      </c>
      <c r="K84" s="43"/>
    </row>
    <row r="85" spans="2:11">
      <c r="B85" s="9"/>
      <c r="C85" s="9"/>
      <c r="D85" s="10"/>
      <c r="E85" s="45">
        <v>3722</v>
      </c>
      <c r="F85" s="48" t="s">
        <v>89</v>
      </c>
      <c r="G85" s="43">
        <v>15296.3</v>
      </c>
      <c r="H85" s="41" t="s">
        <v>146</v>
      </c>
      <c r="I85" s="43">
        <v>21926.77</v>
      </c>
      <c r="J85" s="43">
        <f t="shared" si="6"/>
        <v>143.34688780947027</v>
      </c>
      <c r="K85" s="43"/>
    </row>
    <row r="86" spans="2:11">
      <c r="B86" s="14">
        <v>4</v>
      </c>
      <c r="C86" s="9"/>
      <c r="D86" s="10"/>
      <c r="E86" s="45"/>
      <c r="F86" s="13" t="s">
        <v>5</v>
      </c>
      <c r="G86" s="41">
        <f>G87+G90+G96</f>
        <v>40706.71</v>
      </c>
      <c r="H86" s="41">
        <f>H87+H90+H96</f>
        <v>243984</v>
      </c>
      <c r="I86" s="41">
        <f>I87+I90+I96</f>
        <v>243984.12</v>
      </c>
      <c r="J86" s="43">
        <f t="shared" si="6"/>
        <v>599.37076712905559</v>
      </c>
      <c r="K86" s="43">
        <f t="shared" ref="K86:K87" si="7">I86/H86*100</f>
        <v>100.000049183553</v>
      </c>
    </row>
    <row r="87" spans="2:11">
      <c r="B87" s="14"/>
      <c r="C87" s="60">
        <v>41</v>
      </c>
      <c r="D87" s="10"/>
      <c r="E87" s="45"/>
      <c r="F87" s="13" t="s">
        <v>164</v>
      </c>
      <c r="G87" s="41">
        <v>0</v>
      </c>
      <c r="H87" s="41">
        <f>H88</f>
        <v>206000</v>
      </c>
      <c r="I87" s="126">
        <f>I88</f>
        <v>206000</v>
      </c>
      <c r="J87" s="43"/>
      <c r="K87" s="43">
        <f t="shared" si="7"/>
        <v>100</v>
      </c>
    </row>
    <row r="88" spans="2:11">
      <c r="B88" s="14"/>
      <c r="C88" s="60"/>
      <c r="D88" s="60">
        <v>411</v>
      </c>
      <c r="E88" s="45"/>
      <c r="F88" s="181" t="s">
        <v>165</v>
      </c>
      <c r="G88" s="41"/>
      <c r="H88" s="41">
        <f>H89</f>
        <v>206000</v>
      </c>
      <c r="I88" s="41">
        <f>I89</f>
        <v>206000</v>
      </c>
      <c r="J88" s="43"/>
      <c r="K88" s="43"/>
    </row>
    <row r="89" spans="2:11">
      <c r="B89" s="14"/>
      <c r="C89" s="60"/>
      <c r="D89" s="60"/>
      <c r="E89" s="45">
        <v>4111</v>
      </c>
      <c r="F89" s="181" t="s">
        <v>166</v>
      </c>
      <c r="G89" s="41"/>
      <c r="H89" s="41">
        <v>206000</v>
      </c>
      <c r="I89" s="41">
        <v>206000</v>
      </c>
      <c r="J89" s="43"/>
      <c r="K89" s="43"/>
    </row>
    <row r="90" spans="2:11" ht="27">
      <c r="B90" s="9"/>
      <c r="C90" s="60">
        <v>42</v>
      </c>
      <c r="D90" s="56"/>
      <c r="E90" s="58"/>
      <c r="F90" s="62" t="s">
        <v>90</v>
      </c>
      <c r="G90" s="41">
        <f t="shared" ref="G90:I90" si="8">G91</f>
        <v>40706.71</v>
      </c>
      <c r="H90" s="41">
        <v>3244</v>
      </c>
      <c r="I90" s="126">
        <f t="shared" si="8"/>
        <v>3244.12</v>
      </c>
      <c r="J90" s="43">
        <f t="shared" si="6"/>
        <v>7.9694969207779254</v>
      </c>
      <c r="K90" s="43">
        <f t="shared" ref="K90" si="9">I90/H90*100</f>
        <v>100.00369913686806</v>
      </c>
    </row>
    <row r="91" spans="2:11">
      <c r="B91" s="9"/>
      <c r="C91" s="60"/>
      <c r="D91" s="60">
        <v>422</v>
      </c>
      <c r="E91" s="61"/>
      <c r="F91" s="59" t="s">
        <v>91</v>
      </c>
      <c r="G91" s="41">
        <f>G92+G93+G94+G95</f>
        <v>40706.71</v>
      </c>
      <c r="H91" s="41" t="s">
        <v>146</v>
      </c>
      <c r="I91" s="41">
        <f>SUM(I92:I95)</f>
        <v>3244.12</v>
      </c>
      <c r="J91" s="43">
        <f t="shared" si="6"/>
        <v>7.9694969207779254</v>
      </c>
      <c r="K91" s="43"/>
    </row>
    <row r="92" spans="2:11">
      <c r="B92" s="9"/>
      <c r="C92" s="60"/>
      <c r="D92" s="60"/>
      <c r="E92" s="61">
        <v>4221</v>
      </c>
      <c r="F92" s="59" t="s">
        <v>149</v>
      </c>
      <c r="G92" s="41">
        <v>1138.0999999999999</v>
      </c>
      <c r="H92" s="41" t="s">
        <v>146</v>
      </c>
      <c r="I92" s="41">
        <v>0</v>
      </c>
      <c r="J92" s="43"/>
      <c r="K92" s="43"/>
    </row>
    <row r="93" spans="2:11">
      <c r="B93" s="9"/>
      <c r="C93" s="60"/>
      <c r="D93" s="60"/>
      <c r="E93" s="61">
        <v>4222</v>
      </c>
      <c r="F93" s="59" t="s">
        <v>119</v>
      </c>
      <c r="G93" s="41">
        <v>739.98</v>
      </c>
      <c r="H93" s="41" t="s">
        <v>146</v>
      </c>
      <c r="I93" s="41">
        <v>369.9</v>
      </c>
      <c r="J93" s="43"/>
      <c r="K93" s="43"/>
    </row>
    <row r="94" spans="2:11">
      <c r="B94" s="9"/>
      <c r="C94" s="60"/>
      <c r="D94" s="60"/>
      <c r="E94" s="61">
        <v>4223</v>
      </c>
      <c r="F94" s="59" t="s">
        <v>120</v>
      </c>
      <c r="G94" s="41">
        <v>4896</v>
      </c>
      <c r="H94" s="41" t="s">
        <v>146</v>
      </c>
      <c r="I94" s="41">
        <v>1432.28</v>
      </c>
      <c r="J94" s="43"/>
      <c r="K94" s="43"/>
    </row>
    <row r="95" spans="2:11">
      <c r="B95" s="9"/>
      <c r="C95" s="64"/>
      <c r="D95" s="64"/>
      <c r="E95" s="47">
        <v>4227</v>
      </c>
      <c r="F95" s="48" t="s">
        <v>92</v>
      </c>
      <c r="G95" s="43">
        <v>33932.629999999997</v>
      </c>
      <c r="H95" s="41" t="s">
        <v>146</v>
      </c>
      <c r="I95" s="175">
        <v>1441.94</v>
      </c>
      <c r="J95" s="43"/>
      <c r="K95" s="43"/>
    </row>
    <row r="96" spans="2:11">
      <c r="B96" s="23"/>
      <c r="C96" s="60">
        <v>45</v>
      </c>
      <c r="D96" s="23"/>
      <c r="E96" s="23"/>
      <c r="F96" s="57" t="s">
        <v>167</v>
      </c>
      <c r="G96" s="23">
        <v>0</v>
      </c>
      <c r="H96" s="43">
        <v>34740</v>
      </c>
      <c r="I96" s="127">
        <f>I97</f>
        <v>34740</v>
      </c>
      <c r="J96" s="43"/>
      <c r="K96" s="43">
        <f t="shared" ref="K96" si="10">I96/H96*100</f>
        <v>100</v>
      </c>
    </row>
    <row r="97" spans="2:11" ht="15" customHeight="1">
      <c r="B97" s="182"/>
      <c r="C97" s="182"/>
      <c r="D97" s="60">
        <v>451</v>
      </c>
      <c r="E97" s="182"/>
      <c r="F97" s="183" t="s">
        <v>168</v>
      </c>
      <c r="G97" s="182"/>
      <c r="H97" s="182"/>
      <c r="I97" s="185">
        <f>I98</f>
        <v>34740</v>
      </c>
      <c r="J97" s="43"/>
      <c r="K97" s="182"/>
    </row>
    <row r="98" spans="2:11">
      <c r="B98" s="182"/>
      <c r="C98" s="182"/>
      <c r="D98" s="182"/>
      <c r="E98" s="47">
        <v>4511</v>
      </c>
      <c r="F98" s="183" t="s">
        <v>168</v>
      </c>
      <c r="G98" s="182"/>
      <c r="H98" s="182"/>
      <c r="I98" s="185">
        <v>34740</v>
      </c>
      <c r="J98" s="182"/>
      <c r="K98" s="182"/>
    </row>
    <row r="99" spans="2:11" ht="4.5" customHeight="1">
      <c r="B99" s="26"/>
      <c r="C99" s="26"/>
      <c r="D99" s="26"/>
      <c r="E99" s="26"/>
      <c r="F99" s="26"/>
      <c r="G99" s="26"/>
      <c r="H99" s="26"/>
      <c r="I99" s="26"/>
      <c r="J99" s="26"/>
      <c r="K99" s="26"/>
    </row>
  </sheetData>
  <mergeCells count="7">
    <mergeCell ref="B2:K2"/>
    <mergeCell ref="B4:K4"/>
    <mergeCell ref="B6:K6"/>
    <mergeCell ref="B34:F34"/>
    <mergeCell ref="B9:F9"/>
    <mergeCell ref="B33:F33"/>
    <mergeCell ref="B8:F8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F1E3-6C5C-4996-BEFA-7E518DC55B75}">
  <dimension ref="B1:G103"/>
  <sheetViews>
    <sheetView topLeftCell="A5" workbookViewId="0">
      <selection activeCell="G26" sqref="G26"/>
    </sheetView>
  </sheetViews>
  <sheetFormatPr defaultRowHeight="14.4"/>
  <cols>
    <col min="1" max="1" width="3.44140625" customWidth="1"/>
    <col min="2" max="2" width="32.5546875" customWidth="1"/>
    <col min="3" max="3" width="18.5546875" customWidth="1"/>
    <col min="4" max="4" width="17.109375" customWidth="1"/>
    <col min="5" max="5" width="13.6640625" customWidth="1"/>
    <col min="6" max="6" width="11" customWidth="1"/>
    <col min="7" max="7" width="10.44140625" customWidth="1"/>
  </cols>
  <sheetData>
    <row r="1" spans="2:7" ht="15.6">
      <c r="B1" s="216" t="s">
        <v>28</v>
      </c>
      <c r="C1" s="217"/>
      <c r="D1" s="217"/>
      <c r="E1" s="217"/>
      <c r="F1" s="217"/>
      <c r="G1" s="217"/>
    </row>
    <row r="2" spans="2:7">
      <c r="B2" s="169"/>
      <c r="C2" s="169"/>
      <c r="D2" s="169"/>
      <c r="E2" s="169"/>
      <c r="F2" s="169"/>
      <c r="G2" s="169"/>
    </row>
    <row r="3" spans="2:7" ht="39.6">
      <c r="B3" s="170" t="s">
        <v>6</v>
      </c>
      <c r="C3" s="22" t="s">
        <v>158</v>
      </c>
      <c r="D3" s="22" t="s">
        <v>159</v>
      </c>
      <c r="E3" s="22" t="s">
        <v>160</v>
      </c>
      <c r="F3" s="170" t="s">
        <v>15</v>
      </c>
      <c r="G3" s="170" t="s">
        <v>32</v>
      </c>
    </row>
    <row r="4" spans="2:7">
      <c r="B4" s="170" t="s">
        <v>134</v>
      </c>
      <c r="C4" s="170" t="s">
        <v>135</v>
      </c>
      <c r="D4" s="170" t="s">
        <v>136</v>
      </c>
      <c r="E4" s="170" t="s">
        <v>137</v>
      </c>
      <c r="F4" s="170" t="s">
        <v>117</v>
      </c>
      <c r="G4" s="170" t="s">
        <v>118</v>
      </c>
    </row>
    <row r="5" spans="2:7">
      <c r="B5" s="171" t="s">
        <v>31</v>
      </c>
      <c r="C5" s="172">
        <f>C16+C14+C12+C8+C6</f>
        <v>2873624.2699999996</v>
      </c>
      <c r="D5" s="172">
        <f>D6+D8+D12+D14+D16+D10+D11+D18+D19</f>
        <v>3243267</v>
      </c>
      <c r="E5" s="172">
        <f>E16+E14+E12+E8+E6</f>
        <v>3254541.1100000003</v>
      </c>
      <c r="F5" s="172">
        <f>E5/C5*100</f>
        <v>113.25562440353418</v>
      </c>
      <c r="G5" s="172">
        <f>E5/D5*100</f>
        <v>100.34761584538062</v>
      </c>
    </row>
    <row r="6" spans="2:7">
      <c r="B6" s="171" t="s">
        <v>13</v>
      </c>
      <c r="C6" s="174">
        <v>2310108.5099999998</v>
      </c>
      <c r="D6" s="174">
        <v>2691148</v>
      </c>
      <c r="E6" s="172">
        <f>E7</f>
        <v>2677469.56</v>
      </c>
      <c r="F6" s="172">
        <f t="shared" ref="F6:F17" si="0">E6/C6*100</f>
        <v>115.9023287611715</v>
      </c>
      <c r="G6" s="172">
        <f t="shared" ref="G6:G17" si="1">E6/D6*100</f>
        <v>99.491724721197045</v>
      </c>
    </row>
    <row r="7" spans="2:7">
      <c r="B7" s="173" t="s">
        <v>138</v>
      </c>
      <c r="C7" s="174">
        <v>2310108.5099999998</v>
      </c>
      <c r="D7" s="174">
        <v>2691148</v>
      </c>
      <c r="E7" s="174">
        <v>2677469.56</v>
      </c>
      <c r="F7" s="172">
        <f t="shared" si="0"/>
        <v>115.9023287611715</v>
      </c>
      <c r="G7" s="172">
        <f t="shared" si="1"/>
        <v>99.491724721197045</v>
      </c>
    </row>
    <row r="8" spans="2:7">
      <c r="B8" s="171" t="s">
        <v>14</v>
      </c>
      <c r="C8" s="174">
        <v>7585.21</v>
      </c>
      <c r="D8" s="172">
        <v>8000</v>
      </c>
      <c r="E8" s="172">
        <f>E9</f>
        <v>7368.79</v>
      </c>
      <c r="F8" s="172">
        <f t="shared" si="0"/>
        <v>97.146815974771954</v>
      </c>
      <c r="G8" s="172">
        <f t="shared" si="1"/>
        <v>92.109875000000002</v>
      </c>
    </row>
    <row r="9" spans="2:7">
      <c r="B9" s="173" t="s">
        <v>139</v>
      </c>
      <c r="C9" s="174">
        <v>7585.21</v>
      </c>
      <c r="D9" s="174">
        <v>8000</v>
      </c>
      <c r="E9" s="174">
        <v>7368.79</v>
      </c>
      <c r="F9" s="172">
        <f t="shared" si="0"/>
        <v>97.146815974771954</v>
      </c>
      <c r="G9" s="172">
        <f t="shared" si="1"/>
        <v>92.109875000000002</v>
      </c>
    </row>
    <row r="10" spans="2:7">
      <c r="B10" s="173" t="s">
        <v>147</v>
      </c>
      <c r="C10" s="174"/>
      <c r="D10" s="174">
        <v>30434</v>
      </c>
      <c r="E10" s="174"/>
      <c r="F10" s="172"/>
      <c r="G10" s="172"/>
    </row>
    <row r="11" spans="2:7">
      <c r="B11" s="173" t="s">
        <v>148</v>
      </c>
      <c r="C11" s="174"/>
      <c r="D11" s="178">
        <v>-36622</v>
      </c>
      <c r="E11" s="174"/>
      <c r="F11" s="172"/>
      <c r="G11" s="172"/>
    </row>
    <row r="12" spans="2:7">
      <c r="B12" s="171" t="s">
        <v>94</v>
      </c>
      <c r="C12" s="174">
        <v>530407.31000000006</v>
      </c>
      <c r="D12" s="174">
        <v>520000</v>
      </c>
      <c r="E12" s="172">
        <f>E13</f>
        <v>538844.56000000006</v>
      </c>
      <c r="F12" s="172">
        <f t="shared" si="0"/>
        <v>101.59071148548084</v>
      </c>
      <c r="G12" s="172">
        <f t="shared" si="1"/>
        <v>103.62395384615385</v>
      </c>
    </row>
    <row r="13" spans="2:7">
      <c r="B13" s="173" t="s">
        <v>140</v>
      </c>
      <c r="C13" s="174">
        <v>530407.31000000006</v>
      </c>
      <c r="D13" s="174">
        <v>520000</v>
      </c>
      <c r="E13" s="174">
        <v>538844.56000000006</v>
      </c>
      <c r="F13" s="172">
        <f t="shared" si="0"/>
        <v>101.59071148548084</v>
      </c>
      <c r="G13" s="172">
        <f t="shared" si="1"/>
        <v>103.62395384615385</v>
      </c>
    </row>
    <row r="14" spans="2:7">
      <c r="B14" s="171" t="s">
        <v>95</v>
      </c>
      <c r="C14" s="174">
        <v>9194.3799999999992</v>
      </c>
      <c r="D14" s="172">
        <f>D15</f>
        <v>11466</v>
      </c>
      <c r="E14" s="172">
        <f>E15</f>
        <v>11184.9</v>
      </c>
      <c r="F14" s="172">
        <f t="shared" si="0"/>
        <v>121.64931186224631</v>
      </c>
      <c r="G14" s="172">
        <f t="shared" si="1"/>
        <v>97.548403976975408</v>
      </c>
    </row>
    <row r="15" spans="2:7">
      <c r="B15" s="173" t="s">
        <v>141</v>
      </c>
      <c r="C15" s="174">
        <v>9194.3799999999992</v>
      </c>
      <c r="D15" s="174">
        <v>11466</v>
      </c>
      <c r="E15" s="174">
        <v>11184.9</v>
      </c>
      <c r="F15" s="172">
        <f t="shared" si="0"/>
        <v>121.64931186224631</v>
      </c>
      <c r="G15" s="172">
        <f t="shared" si="1"/>
        <v>97.548403976975408</v>
      </c>
    </row>
    <row r="16" spans="2:7">
      <c r="B16" s="171" t="s">
        <v>96</v>
      </c>
      <c r="C16" s="174">
        <v>16328.86</v>
      </c>
      <c r="D16" s="172">
        <f>D17</f>
        <v>19673</v>
      </c>
      <c r="E16" s="172">
        <f>E17</f>
        <v>19673.3</v>
      </c>
      <c r="F16" s="172">
        <f t="shared" si="0"/>
        <v>120.48177276307102</v>
      </c>
      <c r="G16" s="172">
        <f t="shared" si="1"/>
        <v>100.00152493264881</v>
      </c>
    </row>
    <row r="17" spans="2:7">
      <c r="B17" s="173" t="s">
        <v>142</v>
      </c>
      <c r="C17" s="174">
        <v>16328.86</v>
      </c>
      <c r="D17" s="174">
        <v>19673</v>
      </c>
      <c r="E17" s="174">
        <v>19673.3</v>
      </c>
      <c r="F17" s="172">
        <f t="shared" si="0"/>
        <v>120.48177276307102</v>
      </c>
      <c r="G17" s="172">
        <f t="shared" si="1"/>
        <v>100.00152493264881</v>
      </c>
    </row>
    <row r="18" spans="2:7">
      <c r="B18" s="173" t="s">
        <v>147</v>
      </c>
      <c r="C18" s="174"/>
      <c r="D18" s="180">
        <v>2000</v>
      </c>
      <c r="E18" s="174"/>
      <c r="F18" s="174"/>
      <c r="G18" s="174"/>
    </row>
    <row r="19" spans="2:7">
      <c r="B19" s="176" t="s">
        <v>148</v>
      </c>
      <c r="C19" s="177"/>
      <c r="D19" s="175">
        <v>-2832</v>
      </c>
      <c r="E19" s="177"/>
      <c r="F19" s="177"/>
      <c r="G19" s="177"/>
    </row>
    <row r="20" spans="2:7">
      <c r="B20" s="171" t="s">
        <v>30</v>
      </c>
      <c r="C20" s="172">
        <f>C21+C23+C25+C27+C29</f>
        <v>2862709.9</v>
      </c>
      <c r="D20" s="172">
        <f>D21+D23+D25+D27+D29</f>
        <v>3243267</v>
      </c>
      <c r="E20" s="172">
        <f>E21+E23+E25+E27+E29</f>
        <v>3443630.59</v>
      </c>
      <c r="F20" s="172">
        <f t="shared" ref="F20:F30" si="2">E20/C20*100</f>
        <v>120.29268456437028</v>
      </c>
      <c r="G20" s="172">
        <f t="shared" ref="G20:G30" si="3">E20/D20*100</f>
        <v>106.17783210571315</v>
      </c>
    </row>
    <row r="21" spans="2:7">
      <c r="B21" s="171" t="s">
        <v>13</v>
      </c>
      <c r="C21" s="174">
        <v>2310108.5099999998</v>
      </c>
      <c r="D21" s="172">
        <f>D22</f>
        <v>2691148</v>
      </c>
      <c r="E21" s="172">
        <f>E22</f>
        <v>2871983.87</v>
      </c>
      <c r="F21" s="172">
        <f t="shared" si="2"/>
        <v>124.32246613385276</v>
      </c>
      <c r="G21" s="172">
        <f t="shared" si="3"/>
        <v>106.71965532924983</v>
      </c>
    </row>
    <row r="22" spans="2:7">
      <c r="B22" s="173" t="s">
        <v>138</v>
      </c>
      <c r="C22" s="174">
        <v>2310108.5099999998</v>
      </c>
      <c r="D22" s="174">
        <v>2691148</v>
      </c>
      <c r="E22" s="174">
        <v>2871983.87</v>
      </c>
      <c r="F22" s="172">
        <f t="shared" si="2"/>
        <v>124.32246613385276</v>
      </c>
      <c r="G22" s="172">
        <f t="shared" si="3"/>
        <v>106.71965532924983</v>
      </c>
    </row>
    <row r="23" spans="2:7">
      <c r="B23" s="171" t="s">
        <v>14</v>
      </c>
      <c r="C23" s="174">
        <v>6328.21</v>
      </c>
      <c r="D23" s="172">
        <f>D24</f>
        <v>1812</v>
      </c>
      <c r="E23" s="172">
        <f>E24</f>
        <v>1811.84</v>
      </c>
      <c r="F23" s="172">
        <f t="shared" si="2"/>
        <v>28.631161102428649</v>
      </c>
      <c r="G23" s="172">
        <f t="shared" si="3"/>
        <v>99.99116997792494</v>
      </c>
    </row>
    <row r="24" spans="2:7">
      <c r="B24" s="173" t="s">
        <v>139</v>
      </c>
      <c r="C24" s="174">
        <v>6328.21</v>
      </c>
      <c r="D24" s="174">
        <v>1812</v>
      </c>
      <c r="E24" s="174">
        <v>1811.84</v>
      </c>
      <c r="F24" s="172">
        <f t="shared" si="2"/>
        <v>28.631161102428649</v>
      </c>
      <c r="G24" s="172">
        <f t="shared" si="3"/>
        <v>99.99116997792494</v>
      </c>
    </row>
    <row r="25" spans="2:7">
      <c r="B25" s="171" t="s">
        <v>94</v>
      </c>
      <c r="C25" s="174">
        <v>520792.93</v>
      </c>
      <c r="D25" s="172">
        <f>D26</f>
        <v>520000</v>
      </c>
      <c r="E25" s="172">
        <f>E26</f>
        <v>538990.18000000005</v>
      </c>
      <c r="F25" s="172">
        <f t="shared" si="2"/>
        <v>103.49414305605109</v>
      </c>
      <c r="G25" s="172">
        <f t="shared" si="3"/>
        <v>103.6519576923077</v>
      </c>
    </row>
    <row r="26" spans="2:7">
      <c r="B26" s="173" t="s">
        <v>140</v>
      </c>
      <c r="C26" s="174">
        <v>520792.93</v>
      </c>
      <c r="D26" s="174">
        <v>520000</v>
      </c>
      <c r="E26" s="174">
        <v>538990.18000000005</v>
      </c>
      <c r="F26" s="172">
        <f t="shared" si="2"/>
        <v>103.49414305605109</v>
      </c>
      <c r="G26" s="172">
        <f t="shared" si="3"/>
        <v>103.6519576923077</v>
      </c>
    </row>
    <row r="27" spans="2:7">
      <c r="B27" s="171" t="s">
        <v>95</v>
      </c>
      <c r="C27" s="174">
        <v>9194.3799999999992</v>
      </c>
      <c r="D27" s="172">
        <f>D28</f>
        <v>11466</v>
      </c>
      <c r="E27" s="172">
        <f>E28</f>
        <v>11184.9</v>
      </c>
      <c r="F27" s="172">
        <f t="shared" si="2"/>
        <v>121.64931186224631</v>
      </c>
      <c r="G27" s="172">
        <f t="shared" si="3"/>
        <v>97.548403976975408</v>
      </c>
    </row>
    <row r="28" spans="2:7">
      <c r="B28" s="173" t="s">
        <v>141</v>
      </c>
      <c r="C28" s="174">
        <v>9194.3799999999992</v>
      </c>
      <c r="D28" s="174">
        <v>11466</v>
      </c>
      <c r="E28" s="174">
        <v>11184.9</v>
      </c>
      <c r="F28" s="172">
        <f t="shared" si="2"/>
        <v>121.64931186224631</v>
      </c>
      <c r="G28" s="172">
        <f t="shared" si="3"/>
        <v>97.548403976975408</v>
      </c>
    </row>
    <row r="29" spans="2:7">
      <c r="B29" s="171" t="s">
        <v>96</v>
      </c>
      <c r="C29" s="174">
        <v>16285.87</v>
      </c>
      <c r="D29" s="172">
        <f>D30</f>
        <v>18841</v>
      </c>
      <c r="E29" s="172">
        <f>E30</f>
        <v>19659.8</v>
      </c>
      <c r="F29" s="172">
        <f t="shared" si="2"/>
        <v>120.71691595229484</v>
      </c>
      <c r="G29" s="172">
        <f t="shared" si="3"/>
        <v>104.34584151584309</v>
      </c>
    </row>
    <row r="30" spans="2:7">
      <c r="B30" s="173" t="s">
        <v>142</v>
      </c>
      <c r="C30" s="174">
        <v>16285.87</v>
      </c>
      <c r="D30" s="41">
        <v>18841</v>
      </c>
      <c r="E30" s="174">
        <v>19659.8</v>
      </c>
      <c r="F30" s="172">
        <f t="shared" si="2"/>
        <v>120.71691595229484</v>
      </c>
      <c r="G30" s="172">
        <f t="shared" si="3"/>
        <v>104.34584151584309</v>
      </c>
    </row>
    <row r="31" spans="2:7">
      <c r="B31" s="169"/>
      <c r="C31" s="169"/>
      <c r="D31" s="169"/>
      <c r="E31" s="169"/>
      <c r="F31" s="169"/>
      <c r="G31" s="169"/>
    </row>
    <row r="32" spans="2:7">
      <c r="B32" s="169"/>
      <c r="C32" s="169"/>
      <c r="D32" s="169"/>
      <c r="E32" s="169"/>
      <c r="F32" s="169"/>
      <c r="G32" s="169"/>
    </row>
    <row r="33" spans="2:7">
      <c r="B33" s="169"/>
      <c r="C33" s="169"/>
      <c r="D33" s="169"/>
      <c r="E33" s="169"/>
      <c r="F33" s="169"/>
      <c r="G33" s="169"/>
    </row>
    <row r="34" spans="2:7">
      <c r="B34" s="169"/>
      <c r="C34" s="169"/>
      <c r="D34" s="169"/>
      <c r="E34" s="169"/>
      <c r="F34" s="169"/>
      <c r="G34" s="169"/>
    </row>
    <row r="35" spans="2:7">
      <c r="B35" s="169"/>
      <c r="C35" s="169"/>
      <c r="D35" s="169"/>
      <c r="E35" s="169"/>
      <c r="F35" s="169"/>
      <c r="G35" s="169"/>
    </row>
    <row r="36" spans="2:7">
      <c r="B36" s="169"/>
      <c r="C36" s="169"/>
      <c r="D36" s="169"/>
      <c r="E36" s="169"/>
      <c r="F36" s="169"/>
      <c r="G36" s="169"/>
    </row>
    <row r="37" spans="2:7">
      <c r="B37" s="169"/>
      <c r="C37" s="169"/>
      <c r="D37" s="169"/>
      <c r="E37" s="169"/>
      <c r="F37" s="169"/>
      <c r="G37" s="169"/>
    </row>
    <row r="38" spans="2:7">
      <c r="B38" s="169"/>
      <c r="C38" s="169"/>
      <c r="D38" s="169"/>
      <c r="E38" s="169"/>
      <c r="F38" s="169"/>
      <c r="G38" s="169"/>
    </row>
    <row r="39" spans="2:7">
      <c r="B39" s="169"/>
      <c r="C39" s="169"/>
      <c r="D39" s="169"/>
      <c r="E39" s="169"/>
      <c r="F39" s="169"/>
      <c r="G39" s="169"/>
    </row>
    <row r="40" spans="2:7">
      <c r="B40" s="169"/>
      <c r="C40" s="169"/>
      <c r="D40" s="169"/>
      <c r="E40" s="169"/>
      <c r="F40" s="169"/>
      <c r="G40" s="169"/>
    </row>
    <row r="41" spans="2:7">
      <c r="B41" s="169"/>
      <c r="C41" s="169"/>
      <c r="D41" s="169"/>
      <c r="E41" s="169"/>
      <c r="F41" s="169"/>
      <c r="G41" s="169"/>
    </row>
    <row r="42" spans="2:7">
      <c r="B42" s="169"/>
      <c r="C42" s="169"/>
      <c r="D42" s="169"/>
      <c r="E42" s="169"/>
      <c r="F42" s="169"/>
      <c r="G42" s="169"/>
    </row>
    <row r="43" spans="2:7">
      <c r="B43" s="169"/>
      <c r="C43" s="169"/>
      <c r="D43" s="169"/>
      <c r="E43" s="169"/>
      <c r="F43" s="169"/>
      <c r="G43" s="169"/>
    </row>
    <row r="44" spans="2:7">
      <c r="B44" s="169"/>
      <c r="C44" s="169"/>
      <c r="D44" s="169"/>
      <c r="E44" s="169"/>
      <c r="F44" s="169"/>
      <c r="G44" s="169"/>
    </row>
    <row r="45" spans="2:7">
      <c r="B45" s="169"/>
      <c r="C45" s="169"/>
      <c r="D45" s="169"/>
      <c r="E45" s="169"/>
      <c r="F45" s="169"/>
      <c r="G45" s="169"/>
    </row>
    <row r="46" spans="2:7">
      <c r="B46" s="169"/>
      <c r="C46" s="169"/>
      <c r="D46" s="169"/>
      <c r="E46" s="169"/>
      <c r="F46" s="169"/>
      <c r="G46" s="169"/>
    </row>
    <row r="47" spans="2:7">
      <c r="B47" s="169"/>
      <c r="C47" s="169"/>
      <c r="D47" s="169"/>
      <c r="E47" s="169"/>
      <c r="F47" s="169"/>
      <c r="G47" s="169"/>
    </row>
    <row r="48" spans="2:7">
      <c r="B48" s="169"/>
      <c r="C48" s="169"/>
      <c r="D48" s="169"/>
      <c r="E48" s="169"/>
      <c r="F48" s="169"/>
      <c r="G48" s="169"/>
    </row>
    <row r="49" spans="2:7">
      <c r="B49" s="169"/>
      <c r="C49" s="169"/>
      <c r="D49" s="169"/>
      <c r="E49" s="169"/>
      <c r="F49" s="169"/>
      <c r="G49" s="169"/>
    </row>
    <row r="50" spans="2:7">
      <c r="B50" s="169"/>
      <c r="C50" s="169"/>
      <c r="D50" s="169"/>
      <c r="E50" s="169"/>
      <c r="F50" s="169"/>
      <c r="G50" s="169"/>
    </row>
    <row r="51" spans="2:7">
      <c r="B51" s="169"/>
      <c r="C51" s="169"/>
      <c r="D51" s="169"/>
      <c r="E51" s="169"/>
      <c r="F51" s="169"/>
      <c r="G51" s="169"/>
    </row>
    <row r="52" spans="2:7">
      <c r="B52" s="169"/>
      <c r="C52" s="169"/>
      <c r="D52" s="169"/>
      <c r="E52" s="169"/>
      <c r="F52" s="169"/>
      <c r="G52" s="169"/>
    </row>
    <row r="53" spans="2:7">
      <c r="B53" s="169"/>
      <c r="C53" s="169"/>
      <c r="D53" s="169"/>
      <c r="E53" s="169"/>
      <c r="F53" s="169"/>
      <c r="G53" s="169"/>
    </row>
    <row r="54" spans="2:7">
      <c r="B54" s="169"/>
      <c r="C54" s="169"/>
      <c r="D54" s="169"/>
      <c r="E54" s="169"/>
      <c r="F54" s="169"/>
      <c r="G54" s="169"/>
    </row>
    <row r="55" spans="2:7">
      <c r="B55" s="169"/>
      <c r="C55" s="169"/>
      <c r="D55" s="169"/>
      <c r="E55" s="169"/>
      <c r="F55" s="169"/>
      <c r="G55" s="169"/>
    </row>
    <row r="56" spans="2:7">
      <c r="B56" s="169"/>
      <c r="C56" s="169"/>
      <c r="D56" s="169"/>
      <c r="E56" s="169"/>
      <c r="F56" s="169"/>
      <c r="G56" s="169"/>
    </row>
    <row r="57" spans="2:7">
      <c r="B57" s="169"/>
      <c r="C57" s="169"/>
      <c r="D57" s="169"/>
      <c r="E57" s="169"/>
      <c r="F57" s="169"/>
      <c r="G57" s="169"/>
    </row>
    <row r="58" spans="2:7">
      <c r="B58" s="169"/>
      <c r="C58" s="169"/>
      <c r="D58" s="169"/>
      <c r="E58" s="169"/>
      <c r="F58" s="169"/>
      <c r="G58" s="169"/>
    </row>
    <row r="59" spans="2:7">
      <c r="B59" s="169"/>
      <c r="C59" s="169"/>
      <c r="D59" s="169"/>
      <c r="E59" s="169"/>
      <c r="F59" s="169"/>
      <c r="G59" s="169"/>
    </row>
    <row r="60" spans="2:7">
      <c r="B60" s="169"/>
      <c r="C60" s="169"/>
      <c r="D60" s="169"/>
      <c r="E60" s="169"/>
      <c r="F60" s="169"/>
      <c r="G60" s="169"/>
    </row>
    <row r="61" spans="2:7">
      <c r="B61" s="169"/>
      <c r="C61" s="169"/>
      <c r="D61" s="169"/>
      <c r="E61" s="169"/>
      <c r="F61" s="169"/>
      <c r="G61" s="169"/>
    </row>
    <row r="62" spans="2:7">
      <c r="B62" s="169"/>
      <c r="C62" s="169"/>
      <c r="D62" s="169"/>
      <c r="E62" s="169"/>
      <c r="F62" s="169"/>
      <c r="G62" s="169"/>
    </row>
    <row r="63" spans="2:7">
      <c r="B63" s="169"/>
      <c r="C63" s="169"/>
      <c r="D63" s="169"/>
      <c r="E63" s="169"/>
      <c r="F63" s="169"/>
      <c r="G63" s="169"/>
    </row>
    <row r="64" spans="2:7">
      <c r="B64" s="169"/>
      <c r="C64" s="169"/>
      <c r="D64" s="169"/>
      <c r="E64" s="169"/>
      <c r="F64" s="169"/>
      <c r="G64" s="169"/>
    </row>
    <row r="65" spans="2:7">
      <c r="B65" s="169"/>
      <c r="C65" s="169"/>
      <c r="D65" s="169"/>
      <c r="E65" s="169"/>
      <c r="F65" s="169"/>
      <c r="G65" s="169"/>
    </row>
    <row r="66" spans="2:7">
      <c r="B66" s="169"/>
      <c r="C66" s="169"/>
      <c r="D66" s="169"/>
      <c r="E66" s="169"/>
      <c r="F66" s="169"/>
      <c r="G66" s="169"/>
    </row>
    <row r="67" spans="2:7">
      <c r="B67" s="169"/>
      <c r="C67" s="169"/>
      <c r="D67" s="169"/>
      <c r="E67" s="169"/>
      <c r="F67" s="169"/>
      <c r="G67" s="169"/>
    </row>
    <row r="68" spans="2:7">
      <c r="B68" s="169"/>
      <c r="C68" s="169"/>
      <c r="D68" s="169"/>
      <c r="E68" s="169"/>
      <c r="F68" s="169"/>
      <c r="G68" s="169"/>
    </row>
    <row r="69" spans="2:7">
      <c r="B69" s="169"/>
      <c r="C69" s="169"/>
      <c r="D69" s="169"/>
      <c r="E69" s="169"/>
      <c r="F69" s="169"/>
      <c r="G69" s="169"/>
    </row>
    <row r="70" spans="2:7">
      <c r="B70" s="169"/>
      <c r="C70" s="169"/>
      <c r="D70" s="169"/>
      <c r="E70" s="169"/>
      <c r="F70" s="169"/>
      <c r="G70" s="169"/>
    </row>
    <row r="71" spans="2:7">
      <c r="B71" s="169"/>
      <c r="C71" s="169"/>
      <c r="D71" s="169"/>
      <c r="E71" s="169"/>
      <c r="F71" s="169"/>
      <c r="G71" s="169"/>
    </row>
    <row r="72" spans="2:7">
      <c r="B72" s="169"/>
      <c r="C72" s="169"/>
      <c r="D72" s="169"/>
      <c r="E72" s="169"/>
      <c r="F72" s="169"/>
      <c r="G72" s="169"/>
    </row>
    <row r="73" spans="2:7">
      <c r="B73" s="169"/>
      <c r="C73" s="169"/>
      <c r="D73" s="169"/>
      <c r="E73" s="169"/>
      <c r="F73" s="169"/>
      <c r="G73" s="169"/>
    </row>
    <row r="74" spans="2:7">
      <c r="B74" s="169"/>
      <c r="C74" s="169"/>
      <c r="D74" s="169"/>
      <c r="E74" s="169"/>
      <c r="F74" s="169"/>
      <c r="G74" s="169"/>
    </row>
    <row r="75" spans="2:7">
      <c r="B75" s="169"/>
      <c r="C75" s="169"/>
      <c r="D75" s="169"/>
      <c r="E75" s="169"/>
      <c r="F75" s="169"/>
      <c r="G75" s="169"/>
    </row>
    <row r="76" spans="2:7">
      <c r="B76" s="169"/>
      <c r="C76" s="169"/>
      <c r="D76" s="169"/>
      <c r="E76" s="169"/>
      <c r="F76" s="169"/>
      <c r="G76" s="169"/>
    </row>
    <row r="77" spans="2:7">
      <c r="B77" s="169"/>
      <c r="C77" s="169"/>
      <c r="D77" s="169"/>
      <c r="E77" s="169"/>
      <c r="F77" s="169"/>
      <c r="G77" s="169"/>
    </row>
    <row r="78" spans="2:7">
      <c r="B78" s="169"/>
      <c r="C78" s="169"/>
      <c r="D78" s="169"/>
      <c r="E78" s="169"/>
      <c r="F78" s="169"/>
      <c r="G78" s="169"/>
    </row>
    <row r="79" spans="2:7">
      <c r="B79" s="169"/>
      <c r="C79" s="169"/>
      <c r="D79" s="169"/>
      <c r="E79" s="169"/>
      <c r="F79" s="169"/>
      <c r="G79" s="169"/>
    </row>
    <row r="80" spans="2:7">
      <c r="B80" s="169"/>
      <c r="C80" s="169"/>
      <c r="D80" s="169"/>
      <c r="E80" s="169"/>
      <c r="F80" s="169"/>
      <c r="G80" s="169"/>
    </row>
    <row r="81" spans="2:7">
      <c r="B81" s="169"/>
      <c r="C81" s="169"/>
      <c r="D81" s="169"/>
      <c r="E81" s="169"/>
      <c r="F81" s="169"/>
      <c r="G81" s="169"/>
    </row>
    <row r="82" spans="2:7">
      <c r="B82" s="169"/>
      <c r="C82" s="169"/>
      <c r="D82" s="169"/>
      <c r="E82" s="169"/>
      <c r="F82" s="169"/>
      <c r="G82" s="169"/>
    </row>
    <row r="83" spans="2:7">
      <c r="B83" s="169"/>
      <c r="C83" s="169"/>
      <c r="D83" s="169"/>
      <c r="E83" s="169"/>
      <c r="F83" s="169"/>
      <c r="G83" s="169"/>
    </row>
    <row r="84" spans="2:7">
      <c r="B84" s="169"/>
      <c r="C84" s="169"/>
      <c r="D84" s="169"/>
      <c r="E84" s="169"/>
      <c r="F84" s="169"/>
      <c r="G84" s="169"/>
    </row>
    <row r="85" spans="2:7">
      <c r="B85" s="169"/>
      <c r="C85" s="169"/>
      <c r="D85" s="169"/>
      <c r="E85" s="169"/>
      <c r="F85" s="169"/>
      <c r="G85" s="169"/>
    </row>
    <row r="86" spans="2:7">
      <c r="B86" s="169"/>
      <c r="C86" s="169"/>
      <c r="D86" s="169"/>
      <c r="E86" s="169"/>
      <c r="F86" s="169"/>
      <c r="G86" s="169"/>
    </row>
    <row r="87" spans="2:7">
      <c r="B87" s="169"/>
      <c r="C87" s="169"/>
      <c r="D87" s="169"/>
      <c r="E87" s="169"/>
      <c r="F87" s="169"/>
      <c r="G87" s="169"/>
    </row>
    <row r="88" spans="2:7">
      <c r="B88" s="169"/>
      <c r="C88" s="169"/>
      <c r="D88" s="169"/>
      <c r="E88" s="169"/>
      <c r="F88" s="169"/>
      <c r="G88" s="169"/>
    </row>
    <row r="89" spans="2:7">
      <c r="B89" s="169"/>
      <c r="C89" s="169"/>
      <c r="D89" s="169"/>
      <c r="E89" s="169"/>
      <c r="F89" s="169"/>
      <c r="G89" s="169"/>
    </row>
    <row r="90" spans="2:7">
      <c r="B90" s="169"/>
      <c r="C90" s="169"/>
      <c r="D90" s="169"/>
      <c r="E90" s="169"/>
      <c r="F90" s="169"/>
      <c r="G90" s="169"/>
    </row>
    <row r="91" spans="2:7">
      <c r="B91" s="169"/>
      <c r="C91" s="169"/>
      <c r="D91" s="169"/>
      <c r="E91" s="169"/>
      <c r="F91" s="169"/>
      <c r="G91" s="169"/>
    </row>
    <row r="92" spans="2:7">
      <c r="B92" s="169"/>
      <c r="C92" s="169"/>
      <c r="D92" s="169"/>
      <c r="E92" s="169"/>
      <c r="F92" s="169"/>
      <c r="G92" s="169"/>
    </row>
    <row r="93" spans="2:7">
      <c r="B93" s="169"/>
      <c r="C93" s="169"/>
      <c r="D93" s="169"/>
      <c r="E93" s="169"/>
      <c r="F93" s="169"/>
      <c r="G93" s="169"/>
    </row>
    <row r="94" spans="2:7">
      <c r="B94" s="169"/>
      <c r="C94" s="169"/>
      <c r="D94" s="169"/>
      <c r="E94" s="169"/>
      <c r="F94" s="169"/>
      <c r="G94" s="169"/>
    </row>
    <row r="95" spans="2:7">
      <c r="B95" s="169"/>
      <c r="C95" s="169"/>
      <c r="D95" s="169"/>
      <c r="E95" s="169"/>
      <c r="F95" s="169"/>
      <c r="G95" s="169"/>
    </row>
    <row r="96" spans="2:7">
      <c r="B96" s="169"/>
      <c r="C96" s="169"/>
      <c r="D96" s="169"/>
      <c r="E96" s="169"/>
      <c r="F96" s="169"/>
      <c r="G96" s="169"/>
    </row>
    <row r="97" spans="2:7">
      <c r="B97" s="169"/>
      <c r="C97" s="169"/>
      <c r="D97" s="169"/>
      <c r="E97" s="169"/>
      <c r="F97" s="169"/>
      <c r="G97" s="169"/>
    </row>
    <row r="98" spans="2:7">
      <c r="B98" s="169"/>
      <c r="C98" s="169"/>
      <c r="D98" s="169"/>
      <c r="E98" s="169"/>
      <c r="F98" s="169"/>
      <c r="G98" s="169"/>
    </row>
    <row r="99" spans="2:7">
      <c r="B99" s="169"/>
      <c r="C99" s="169"/>
      <c r="D99" s="169"/>
      <c r="E99" s="169"/>
      <c r="F99" s="169"/>
      <c r="G99" s="169"/>
    </row>
    <row r="100" spans="2:7">
      <c r="B100" s="169"/>
      <c r="C100" s="169"/>
      <c r="D100" s="169"/>
      <c r="E100" s="169"/>
      <c r="F100" s="169"/>
      <c r="G100" s="169"/>
    </row>
    <row r="101" spans="2:7">
      <c r="B101" s="169"/>
      <c r="C101" s="169"/>
      <c r="D101" s="169"/>
      <c r="E101" s="169"/>
      <c r="F101" s="169"/>
      <c r="G101" s="169"/>
    </row>
    <row r="102" spans="2:7">
      <c r="B102" s="169"/>
      <c r="C102" s="169"/>
      <c r="D102" s="169"/>
      <c r="E102" s="169"/>
      <c r="F102" s="169"/>
      <c r="G102" s="169"/>
    </row>
    <row r="103" spans="2:7">
      <c r="B103" s="169"/>
      <c r="C103" s="169"/>
      <c r="D103" s="169"/>
      <c r="E103" s="169"/>
      <c r="F103" s="169"/>
      <c r="G103" s="169"/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7723-7414-48F8-B32D-1E711F77342F}">
  <dimension ref="B1:G10"/>
  <sheetViews>
    <sheetView topLeftCell="B6" workbookViewId="0">
      <selection activeCell="J14" sqref="J14"/>
    </sheetView>
  </sheetViews>
  <sheetFormatPr defaultRowHeight="14.4"/>
  <cols>
    <col min="1" max="1" width="7.88671875" customWidth="1"/>
    <col min="2" max="2" width="12.6640625" customWidth="1"/>
    <col min="3" max="4" width="13.44140625" customWidth="1"/>
    <col min="5" max="5" width="13.6640625" customWidth="1"/>
    <col min="6" max="6" width="9.5546875" customWidth="1"/>
    <col min="7" max="7" width="10.109375" customWidth="1"/>
  </cols>
  <sheetData>
    <row r="1" spans="2:7" ht="17.399999999999999">
      <c r="B1" s="3"/>
      <c r="C1" s="3"/>
      <c r="D1" s="3"/>
      <c r="E1" s="4"/>
      <c r="F1" s="4"/>
      <c r="G1" s="4"/>
    </row>
    <row r="2" spans="2:7" ht="15.6">
      <c r="B2" s="187" t="s">
        <v>29</v>
      </c>
      <c r="C2" s="187"/>
      <c r="D2" s="187"/>
      <c r="E2" s="187"/>
      <c r="F2" s="187"/>
      <c r="G2" s="187"/>
    </row>
    <row r="3" spans="2:7" ht="15.6">
      <c r="B3" s="33"/>
      <c r="C3" s="33"/>
      <c r="D3" s="33"/>
      <c r="E3" s="33"/>
      <c r="F3" s="33"/>
      <c r="G3" s="33"/>
    </row>
    <row r="4" spans="2:7" ht="15.6">
      <c r="B4" s="33"/>
      <c r="C4" s="33"/>
      <c r="D4" s="33"/>
      <c r="E4" s="33"/>
      <c r="F4" s="33"/>
      <c r="G4" s="33"/>
    </row>
    <row r="5" spans="2:7" ht="17.399999999999999">
      <c r="B5" s="3"/>
      <c r="C5" s="3"/>
      <c r="D5" s="3"/>
      <c r="E5" s="4"/>
      <c r="F5" s="4"/>
      <c r="G5" s="4"/>
    </row>
    <row r="6" spans="2:7" ht="52.8">
      <c r="B6" s="30" t="s">
        <v>6</v>
      </c>
      <c r="C6" s="30" t="s">
        <v>144</v>
      </c>
      <c r="D6" s="30" t="s">
        <v>156</v>
      </c>
      <c r="E6" s="30" t="s">
        <v>161</v>
      </c>
      <c r="F6" s="30" t="s">
        <v>15</v>
      </c>
      <c r="G6" s="30" t="s">
        <v>15</v>
      </c>
    </row>
    <row r="7" spans="2:7">
      <c r="B7" s="30">
        <v>1</v>
      </c>
      <c r="C7" s="30">
        <v>2</v>
      </c>
      <c r="D7" s="30">
        <v>3</v>
      </c>
      <c r="E7" s="30">
        <v>4</v>
      </c>
      <c r="F7" s="30" t="s">
        <v>117</v>
      </c>
      <c r="G7" s="30" t="s">
        <v>118</v>
      </c>
    </row>
    <row r="8" spans="2:7" ht="26.4">
      <c r="B8" s="125" t="s">
        <v>30</v>
      </c>
      <c r="C8" s="124">
        <f>C9</f>
        <v>2862709.9</v>
      </c>
      <c r="D8" s="124">
        <f>D9</f>
        <v>3243267</v>
      </c>
      <c r="E8" s="124">
        <f t="shared" ref="E8:G9" si="0">E9</f>
        <v>3443630.59</v>
      </c>
      <c r="F8" s="123">
        <f>E8/C8*100</f>
        <v>120.29268456437028</v>
      </c>
      <c r="G8" s="123">
        <f t="shared" si="0"/>
        <v>106.17783210571315</v>
      </c>
    </row>
    <row r="9" spans="2:7" ht="26.4">
      <c r="B9" s="8" t="s">
        <v>114</v>
      </c>
      <c r="C9" s="96">
        <f>C10</f>
        <v>2862709.9</v>
      </c>
      <c r="D9" s="96">
        <f>D10</f>
        <v>3243267</v>
      </c>
      <c r="E9" s="87">
        <f t="shared" si="0"/>
        <v>3443630.59</v>
      </c>
      <c r="F9" s="87">
        <f t="shared" si="0"/>
        <v>120.29268456437028</v>
      </c>
      <c r="G9" s="87">
        <f t="shared" si="0"/>
        <v>106.17783210571315</v>
      </c>
    </row>
    <row r="10" spans="2:7">
      <c r="B10" s="12" t="s">
        <v>127</v>
      </c>
      <c r="C10" s="87">
        <v>2862709.9</v>
      </c>
      <c r="D10" s="96">
        <v>3243267</v>
      </c>
      <c r="E10" s="87">
        <v>3443630.59</v>
      </c>
      <c r="F10" s="87">
        <f>E10/C10*100</f>
        <v>120.29268456437028</v>
      </c>
      <c r="G10" s="87">
        <f>E10/D10*100</f>
        <v>106.17783210571315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F399-5B85-41AB-9A9B-8F78E6AE78FF}">
  <dimension ref="A1:H146"/>
  <sheetViews>
    <sheetView tabSelected="1" topLeftCell="A5" workbookViewId="0">
      <selection activeCell="H88" sqref="H88"/>
    </sheetView>
  </sheetViews>
  <sheetFormatPr defaultColWidth="9.109375" defaultRowHeight="13.8"/>
  <cols>
    <col min="1" max="1" width="4.44140625" style="78" customWidth="1"/>
    <col min="2" max="2" width="6.44140625" style="78" customWidth="1"/>
    <col min="3" max="3" width="4.5546875" style="78" customWidth="1"/>
    <col min="4" max="4" width="5.44140625" style="80" customWidth="1"/>
    <col min="5" max="5" width="43.33203125" style="78" customWidth="1"/>
    <col min="6" max="6" width="22.44140625" style="79" customWidth="1"/>
    <col min="7" max="7" width="24" style="79" customWidth="1"/>
    <col min="8" max="8" width="10.88671875" style="79" customWidth="1"/>
    <col min="9" max="16384" width="9.109375" style="78"/>
  </cols>
  <sheetData>
    <row r="1" spans="1:8" ht="30" customHeight="1">
      <c r="A1" s="187" t="s">
        <v>7</v>
      </c>
      <c r="B1" s="187"/>
      <c r="C1" s="187"/>
      <c r="D1" s="187"/>
      <c r="E1" s="187"/>
      <c r="F1" s="187"/>
      <c r="G1" s="187"/>
      <c r="H1" s="187"/>
    </row>
    <row r="2" spans="1:8">
      <c r="A2" s="111"/>
      <c r="B2" s="111"/>
      <c r="C2" s="111"/>
      <c r="D2" s="111"/>
      <c r="E2" s="111"/>
      <c r="F2" s="111"/>
      <c r="G2" s="4"/>
      <c r="H2" s="4"/>
    </row>
    <row r="3" spans="1:8" ht="18" customHeight="1">
      <c r="A3" s="187" t="s">
        <v>36</v>
      </c>
      <c r="B3" s="187"/>
      <c r="C3" s="187"/>
      <c r="D3" s="187"/>
      <c r="E3" s="187"/>
      <c r="F3" s="187"/>
      <c r="G3" s="187"/>
      <c r="H3" s="187"/>
    </row>
    <row r="4" spans="1:8" ht="15.75" customHeight="1"/>
    <row r="5" spans="1:8" ht="39.6">
      <c r="A5" s="213" t="s">
        <v>6</v>
      </c>
      <c r="B5" s="214"/>
      <c r="C5" s="214"/>
      <c r="D5" s="214"/>
      <c r="E5" s="215"/>
      <c r="F5" s="30" t="s">
        <v>162</v>
      </c>
      <c r="G5" s="30" t="s">
        <v>154</v>
      </c>
      <c r="H5" s="30" t="s">
        <v>15</v>
      </c>
    </row>
    <row r="6" spans="1:8" ht="12.75" customHeight="1">
      <c r="A6" s="223">
        <v>1</v>
      </c>
      <c r="B6" s="224"/>
      <c r="C6" s="224"/>
      <c r="D6" s="224"/>
      <c r="E6" s="225"/>
      <c r="F6" s="81">
        <v>2</v>
      </c>
      <c r="G6" s="81">
        <v>3</v>
      </c>
      <c r="H6" s="81" t="s">
        <v>125</v>
      </c>
    </row>
    <row r="7" spans="1:8" ht="17.399999999999999" customHeight="1">
      <c r="A7" s="213">
        <v>23657</v>
      </c>
      <c r="B7" s="229"/>
      <c r="C7" s="229"/>
      <c r="D7" s="230"/>
      <c r="E7" s="138" t="s">
        <v>129</v>
      </c>
      <c r="F7" s="81"/>
      <c r="G7" s="81"/>
      <c r="H7" s="81"/>
    </row>
    <row r="8" spans="1:8" ht="16.8" customHeight="1">
      <c r="A8" s="213" t="s">
        <v>133</v>
      </c>
      <c r="B8" s="229"/>
      <c r="C8" s="229"/>
      <c r="D8" s="229"/>
      <c r="E8" s="230"/>
      <c r="F8" s="141">
        <f>SUM(F9:F14)</f>
        <v>3250287</v>
      </c>
      <c r="G8" s="141">
        <f>SUM(G9:G14)</f>
        <v>3254541.11</v>
      </c>
      <c r="H8" s="122">
        <f>G8/F8*100</f>
        <v>100.13088413423183</v>
      </c>
    </row>
    <row r="9" spans="1:8" s="139" customFormat="1" ht="16.8" customHeight="1">
      <c r="A9" s="231">
        <v>1</v>
      </c>
      <c r="B9" s="232"/>
      <c r="C9" s="232"/>
      <c r="D9" s="233"/>
      <c r="E9" s="167" t="s">
        <v>99</v>
      </c>
      <c r="F9" s="140">
        <v>2691148</v>
      </c>
      <c r="G9" s="186">
        <v>2677469.56</v>
      </c>
      <c r="H9" s="122">
        <f>G9/F9*100</f>
        <v>99.491724721197045</v>
      </c>
    </row>
    <row r="10" spans="1:8" ht="16.8" customHeight="1">
      <c r="A10" s="231">
        <v>3</v>
      </c>
      <c r="B10" s="232"/>
      <c r="C10" s="232"/>
      <c r="D10" s="233"/>
      <c r="E10" s="168" t="s">
        <v>111</v>
      </c>
      <c r="F10" s="140">
        <v>8000</v>
      </c>
      <c r="G10" s="140">
        <v>7368.79</v>
      </c>
      <c r="H10" s="122">
        <f t="shared" ref="H10:H13" si="0">G10/F10*100</f>
        <v>92.109875000000002</v>
      </c>
    </row>
    <row r="11" spans="1:8" ht="16.8" customHeight="1">
      <c r="A11" s="231">
        <v>4</v>
      </c>
      <c r="B11" s="232"/>
      <c r="C11" s="232"/>
      <c r="D11" s="233"/>
      <c r="E11" s="168" t="s">
        <v>130</v>
      </c>
      <c r="F11" s="140">
        <v>520000</v>
      </c>
      <c r="G11" s="140">
        <v>538844.56000000006</v>
      </c>
      <c r="H11" s="122">
        <f t="shared" si="0"/>
        <v>103.62395384615385</v>
      </c>
    </row>
    <row r="12" spans="1:8" ht="16.8" customHeight="1">
      <c r="A12" s="231">
        <v>5</v>
      </c>
      <c r="B12" s="232"/>
      <c r="C12" s="232"/>
      <c r="D12" s="233"/>
      <c r="E12" s="168" t="s">
        <v>131</v>
      </c>
      <c r="F12" s="140">
        <v>11466</v>
      </c>
      <c r="G12" s="140">
        <v>11184.9</v>
      </c>
      <c r="H12" s="122">
        <f t="shared" si="0"/>
        <v>97.548403976975408</v>
      </c>
    </row>
    <row r="13" spans="1:8" ht="16.8" customHeight="1">
      <c r="A13" s="231">
        <v>6</v>
      </c>
      <c r="B13" s="232"/>
      <c r="C13" s="232"/>
      <c r="D13" s="233"/>
      <c r="E13" s="168" t="s">
        <v>109</v>
      </c>
      <c r="F13" s="140">
        <v>19673</v>
      </c>
      <c r="G13" s="140">
        <v>19673.3</v>
      </c>
      <c r="H13" s="122">
        <f t="shared" si="0"/>
        <v>100.00152493264881</v>
      </c>
    </row>
    <row r="14" spans="1:8" ht="16.8" customHeight="1">
      <c r="A14" s="231">
        <v>9</v>
      </c>
      <c r="B14" s="232"/>
      <c r="C14" s="232"/>
      <c r="D14" s="233"/>
      <c r="E14" s="168" t="s">
        <v>132</v>
      </c>
      <c r="F14" s="140" t="s">
        <v>146</v>
      </c>
      <c r="G14" s="140"/>
      <c r="H14" s="122"/>
    </row>
    <row r="15" spans="1:8" ht="30" customHeight="1">
      <c r="A15" s="226">
        <v>4002</v>
      </c>
      <c r="B15" s="227"/>
      <c r="C15" s="227"/>
      <c r="D15" s="228"/>
      <c r="E15" s="118" t="s">
        <v>97</v>
      </c>
      <c r="F15" s="122">
        <f>F16+F95+F132+F138</f>
        <v>3418794.17</v>
      </c>
      <c r="G15" s="122">
        <f>G16+G95+G132+G138</f>
        <v>3443630.59</v>
      </c>
      <c r="H15" s="122">
        <f>G15/F15*100</f>
        <v>100.72646725029368</v>
      </c>
    </row>
    <row r="16" spans="1:8" ht="31.8" customHeight="1">
      <c r="A16" s="236" t="s">
        <v>98</v>
      </c>
      <c r="B16" s="237"/>
      <c r="C16" s="237"/>
      <c r="D16" s="237"/>
      <c r="E16" s="34" t="s">
        <v>100</v>
      </c>
      <c r="F16" s="120">
        <f>F17+F61</f>
        <v>3145935.17</v>
      </c>
      <c r="G16" s="120">
        <f>G17+G61</f>
        <v>3170234.05</v>
      </c>
      <c r="H16" s="122">
        <f>G16/F16*100</f>
        <v>100.77238972473803</v>
      </c>
    </row>
    <row r="17" spans="1:8" ht="18" customHeight="1">
      <c r="A17" s="238" t="s">
        <v>101</v>
      </c>
      <c r="B17" s="235"/>
      <c r="C17" s="235"/>
      <c r="D17" s="239"/>
      <c r="E17" s="119" t="s">
        <v>99</v>
      </c>
      <c r="F17" s="144">
        <f>F18</f>
        <v>2450408</v>
      </c>
      <c r="G17" s="145">
        <f>G18</f>
        <v>2631243.8699999996</v>
      </c>
      <c r="H17" s="122">
        <f>G17/F17*100</f>
        <v>107.37982695126686</v>
      </c>
    </row>
    <row r="18" spans="1:8">
      <c r="A18" s="74">
        <v>3</v>
      </c>
      <c r="B18" s="74"/>
      <c r="C18" s="74"/>
      <c r="D18" s="75"/>
      <c r="E18" s="74" t="s">
        <v>3</v>
      </c>
      <c r="F18" s="95">
        <f>F19+F28+F52+F57</f>
        <v>2450408</v>
      </c>
      <c r="G18" s="95">
        <f>G19+G28+G52+G57</f>
        <v>2631243.8699999996</v>
      </c>
      <c r="H18" s="122">
        <f>G18/F18*100</f>
        <v>107.37982695126686</v>
      </c>
    </row>
    <row r="19" spans="1:8">
      <c r="A19" s="8"/>
      <c r="B19" s="8">
        <v>31</v>
      </c>
      <c r="C19" s="8"/>
      <c r="D19" s="73"/>
      <c r="E19" s="8" t="s">
        <v>4</v>
      </c>
      <c r="F19" s="94">
        <v>1994600</v>
      </c>
      <c r="G19" s="94">
        <f>G20+G24+G26</f>
        <v>2150992.11</v>
      </c>
      <c r="H19" s="122">
        <f>G19/F19*100</f>
        <v>107.84077559410407</v>
      </c>
    </row>
    <row r="20" spans="1:8">
      <c r="A20" s="9"/>
      <c r="B20" s="9"/>
      <c r="C20" s="10">
        <v>311</v>
      </c>
      <c r="D20" s="67"/>
      <c r="E20" s="10" t="s">
        <v>102</v>
      </c>
      <c r="F20" s="107" t="s">
        <v>146</v>
      </c>
      <c r="G20" s="107">
        <f>G21+G22+G23</f>
        <v>1780318.56</v>
      </c>
      <c r="H20" s="122"/>
    </row>
    <row r="21" spans="1:8">
      <c r="A21" s="9"/>
      <c r="B21" s="9"/>
      <c r="C21" s="9"/>
      <c r="D21" s="76">
        <v>3111</v>
      </c>
      <c r="E21" s="77" t="s">
        <v>24</v>
      </c>
      <c r="F21" s="93" t="s">
        <v>146</v>
      </c>
      <c r="G21" s="93">
        <v>1590292.98</v>
      </c>
      <c r="H21" s="122"/>
    </row>
    <row r="22" spans="1:8">
      <c r="A22" s="9"/>
      <c r="B22" s="9"/>
      <c r="C22" s="10"/>
      <c r="D22" s="76">
        <v>3113</v>
      </c>
      <c r="E22" s="77" t="s">
        <v>53</v>
      </c>
      <c r="F22" s="93" t="s">
        <v>146</v>
      </c>
      <c r="G22" s="93">
        <v>14905.06</v>
      </c>
      <c r="H22" s="122"/>
    </row>
    <row r="23" spans="1:8">
      <c r="A23" s="9"/>
      <c r="B23" s="9"/>
      <c r="C23" s="9"/>
      <c r="D23" s="76">
        <v>3114</v>
      </c>
      <c r="E23" s="77" t="s">
        <v>54</v>
      </c>
      <c r="F23" s="93" t="s">
        <v>146</v>
      </c>
      <c r="G23" s="93">
        <v>175120.52</v>
      </c>
      <c r="H23" s="122"/>
    </row>
    <row r="24" spans="1:8">
      <c r="A24" s="9"/>
      <c r="B24" s="14"/>
      <c r="C24" s="10">
        <v>312</v>
      </c>
      <c r="D24" s="67"/>
      <c r="E24" s="12" t="s">
        <v>55</v>
      </c>
      <c r="F24" s="107" t="s">
        <v>146</v>
      </c>
      <c r="G24" s="107">
        <f>G25</f>
        <v>85049.2</v>
      </c>
      <c r="H24" s="122"/>
    </row>
    <row r="25" spans="1:8">
      <c r="A25" s="9"/>
      <c r="B25" s="14"/>
      <c r="C25" s="10"/>
      <c r="D25" s="66">
        <v>3121</v>
      </c>
      <c r="E25" s="9" t="s">
        <v>55</v>
      </c>
      <c r="F25" s="96" t="s">
        <v>146</v>
      </c>
      <c r="G25" s="82">
        <v>85049.2</v>
      </c>
      <c r="H25" s="122"/>
    </row>
    <row r="26" spans="1:8">
      <c r="A26" s="9"/>
      <c r="B26" s="9"/>
      <c r="C26" s="10">
        <v>313</v>
      </c>
      <c r="D26" s="67"/>
      <c r="E26" s="10" t="s">
        <v>56</v>
      </c>
      <c r="F26" s="107" t="s">
        <v>146</v>
      </c>
      <c r="G26" s="107">
        <f>G27</f>
        <v>285624.34999999998</v>
      </c>
      <c r="H26" s="122"/>
    </row>
    <row r="27" spans="1:8" ht="14.4" customHeight="1">
      <c r="A27" s="110"/>
      <c r="B27" s="110"/>
      <c r="C27" s="110"/>
      <c r="D27" s="109">
        <v>3132</v>
      </c>
      <c r="E27" s="108" t="s">
        <v>57</v>
      </c>
      <c r="F27" s="86" t="s">
        <v>146</v>
      </c>
      <c r="G27" s="86">
        <v>285624.34999999998</v>
      </c>
      <c r="H27" s="122"/>
    </row>
    <row r="28" spans="1:8">
      <c r="A28" s="11"/>
      <c r="B28" s="8">
        <v>32</v>
      </c>
      <c r="C28" s="14"/>
      <c r="D28" s="104"/>
      <c r="E28" s="14" t="s">
        <v>9</v>
      </c>
      <c r="F28" s="94">
        <v>394144</v>
      </c>
      <c r="G28" s="94">
        <f>G29+G33+G40+G48</f>
        <v>421410.03</v>
      </c>
      <c r="H28" s="122">
        <f>G28/F28*100</f>
        <v>106.91778385564668</v>
      </c>
    </row>
    <row r="29" spans="1:8">
      <c r="A29" s="11"/>
      <c r="B29" s="11"/>
      <c r="C29" s="10">
        <v>321</v>
      </c>
      <c r="D29" s="67"/>
      <c r="E29" s="10" t="s">
        <v>25</v>
      </c>
      <c r="F29" s="107" t="s">
        <v>146</v>
      </c>
      <c r="G29" s="107">
        <f>G30+G31+G32</f>
        <v>41701.079999999994</v>
      </c>
      <c r="H29" s="122"/>
    </row>
    <row r="30" spans="1:8" ht="16.8" customHeight="1">
      <c r="A30" s="49"/>
      <c r="B30" s="83"/>
      <c r="C30" s="83"/>
      <c r="D30" s="76">
        <v>3211</v>
      </c>
      <c r="E30" s="77" t="s">
        <v>26</v>
      </c>
      <c r="F30" s="93" t="s">
        <v>146</v>
      </c>
      <c r="G30" s="93">
        <v>2439.1999999999998</v>
      </c>
      <c r="H30" s="122"/>
    </row>
    <row r="31" spans="1:8" ht="26.4">
      <c r="A31" s="49"/>
      <c r="B31" s="83"/>
      <c r="C31" s="83"/>
      <c r="D31" s="76">
        <v>3212</v>
      </c>
      <c r="E31" s="77" t="s">
        <v>58</v>
      </c>
      <c r="F31" s="93" t="s">
        <v>146</v>
      </c>
      <c r="G31" s="93">
        <v>36608.629999999997</v>
      </c>
      <c r="H31" s="122"/>
    </row>
    <row r="32" spans="1:8">
      <c r="A32" s="49"/>
      <c r="B32" s="83"/>
      <c r="C32" s="83"/>
      <c r="D32" s="76">
        <v>3213</v>
      </c>
      <c r="E32" s="77" t="s">
        <v>59</v>
      </c>
      <c r="F32" s="93" t="s">
        <v>146</v>
      </c>
      <c r="G32" s="93">
        <v>2653.25</v>
      </c>
      <c r="H32" s="122"/>
    </row>
    <row r="33" spans="1:8">
      <c r="A33" s="49"/>
      <c r="B33" s="83"/>
      <c r="C33" s="50">
        <v>322</v>
      </c>
      <c r="D33" s="51"/>
      <c r="E33" s="52" t="s">
        <v>60</v>
      </c>
      <c r="F33" s="106" t="s">
        <v>146</v>
      </c>
      <c r="G33" s="106">
        <f>G34+G35+G36+G37+G38+G39</f>
        <v>273688.57</v>
      </c>
      <c r="H33" s="122"/>
    </row>
    <row r="34" spans="1:8">
      <c r="A34" s="49"/>
      <c r="B34" s="83"/>
      <c r="C34" s="101"/>
      <c r="D34" s="61">
        <v>3221</v>
      </c>
      <c r="E34" s="59" t="s">
        <v>61</v>
      </c>
      <c r="F34" s="82" t="s">
        <v>146</v>
      </c>
      <c r="G34" s="82">
        <v>21382.02</v>
      </c>
      <c r="H34" s="122"/>
    </row>
    <row r="35" spans="1:8">
      <c r="A35" s="49"/>
      <c r="B35" s="83"/>
      <c r="C35" s="101"/>
      <c r="D35" s="61">
        <v>3222</v>
      </c>
      <c r="E35" s="59" t="s">
        <v>62</v>
      </c>
      <c r="F35" s="82" t="s">
        <v>146</v>
      </c>
      <c r="G35" s="82">
        <v>95605.25</v>
      </c>
      <c r="H35" s="122"/>
    </row>
    <row r="36" spans="1:8">
      <c r="A36" s="49"/>
      <c r="B36" s="83"/>
      <c r="C36" s="101"/>
      <c r="D36" s="61">
        <v>3223</v>
      </c>
      <c r="E36" s="59" t="s">
        <v>63</v>
      </c>
      <c r="F36" s="82" t="s">
        <v>146</v>
      </c>
      <c r="G36" s="82">
        <v>130920.92</v>
      </c>
      <c r="H36" s="122"/>
    </row>
    <row r="37" spans="1:8">
      <c r="A37" s="49"/>
      <c r="B37" s="83"/>
      <c r="C37" s="101"/>
      <c r="D37" s="61">
        <v>3224</v>
      </c>
      <c r="E37" s="59" t="s">
        <v>64</v>
      </c>
      <c r="F37" s="82" t="s">
        <v>146</v>
      </c>
      <c r="G37" s="82">
        <v>6937.6</v>
      </c>
      <c r="H37" s="122"/>
    </row>
    <row r="38" spans="1:8">
      <c r="A38" s="49"/>
      <c r="B38" s="83"/>
      <c r="C38" s="83"/>
      <c r="D38" s="61">
        <v>3225</v>
      </c>
      <c r="E38" s="59" t="s">
        <v>65</v>
      </c>
      <c r="F38" s="82" t="s">
        <v>146</v>
      </c>
      <c r="G38" s="82">
        <v>9224.92</v>
      </c>
      <c r="H38" s="122"/>
    </row>
    <row r="39" spans="1:8">
      <c r="A39" s="49"/>
      <c r="B39" s="83"/>
      <c r="C39" s="83"/>
      <c r="D39" s="61">
        <v>3227</v>
      </c>
      <c r="E39" s="59" t="s">
        <v>66</v>
      </c>
      <c r="F39" s="82" t="s">
        <v>146</v>
      </c>
      <c r="G39" s="82">
        <v>9617.86</v>
      </c>
      <c r="H39" s="122"/>
    </row>
    <row r="40" spans="1:8">
      <c r="A40" s="49"/>
      <c r="B40" s="83"/>
      <c r="C40" s="53">
        <v>323</v>
      </c>
      <c r="D40" s="54"/>
      <c r="E40" s="55" t="s">
        <v>67</v>
      </c>
      <c r="F40" s="106" t="s">
        <v>146</v>
      </c>
      <c r="G40" s="106">
        <f>SUM(G41:G47)</f>
        <v>103551.68000000001</v>
      </c>
      <c r="H40" s="122"/>
    </row>
    <row r="41" spans="1:8">
      <c r="A41" s="49"/>
      <c r="B41" s="83"/>
      <c r="C41" s="83"/>
      <c r="D41" s="61">
        <v>3231</v>
      </c>
      <c r="E41" s="59" t="s">
        <v>68</v>
      </c>
      <c r="F41" s="82" t="s">
        <v>146</v>
      </c>
      <c r="G41" s="82">
        <v>10549.16</v>
      </c>
      <c r="H41" s="122"/>
    </row>
    <row r="42" spans="1:8">
      <c r="A42" s="49"/>
      <c r="B42" s="83"/>
      <c r="C42" s="83"/>
      <c r="D42" s="61">
        <v>3232</v>
      </c>
      <c r="E42" s="59" t="s">
        <v>69</v>
      </c>
      <c r="F42" s="82" t="s">
        <v>146</v>
      </c>
      <c r="G42" s="82">
        <v>37571.300000000003</v>
      </c>
      <c r="H42" s="122"/>
    </row>
    <row r="43" spans="1:8">
      <c r="A43" s="49"/>
      <c r="B43" s="83"/>
      <c r="C43" s="83"/>
      <c r="D43" s="61">
        <v>3233</v>
      </c>
      <c r="E43" s="59" t="s">
        <v>70</v>
      </c>
      <c r="F43" s="82" t="s">
        <v>146</v>
      </c>
      <c r="G43" s="82">
        <v>3847.77</v>
      </c>
      <c r="H43" s="122"/>
    </row>
    <row r="44" spans="1:8">
      <c r="A44" s="49"/>
      <c r="B44" s="83"/>
      <c r="C44" s="83"/>
      <c r="D44" s="61">
        <v>3234</v>
      </c>
      <c r="E44" s="59" t="s">
        <v>71</v>
      </c>
      <c r="F44" s="82" t="s">
        <v>146</v>
      </c>
      <c r="G44" s="112">
        <v>21730.51</v>
      </c>
      <c r="H44" s="122"/>
    </row>
    <row r="45" spans="1:8">
      <c r="A45" s="49"/>
      <c r="B45" s="83"/>
      <c r="C45" s="83"/>
      <c r="D45" s="61">
        <v>3236</v>
      </c>
      <c r="E45" s="59" t="s">
        <v>73</v>
      </c>
      <c r="F45" s="82" t="s">
        <v>146</v>
      </c>
      <c r="G45" s="82">
        <v>13754.33</v>
      </c>
      <c r="H45" s="122"/>
    </row>
    <row r="46" spans="1:8">
      <c r="A46" s="49"/>
      <c r="B46" s="83"/>
      <c r="C46" s="83"/>
      <c r="D46" s="61">
        <v>3237</v>
      </c>
      <c r="E46" s="59" t="s">
        <v>74</v>
      </c>
      <c r="F46" s="82" t="s">
        <v>146</v>
      </c>
      <c r="G46" s="82">
        <v>15648.37</v>
      </c>
      <c r="H46" s="122"/>
    </row>
    <row r="47" spans="1:8">
      <c r="A47" s="49"/>
      <c r="B47" s="83"/>
      <c r="C47" s="83"/>
      <c r="D47" s="61">
        <v>3239</v>
      </c>
      <c r="E47" s="59" t="s">
        <v>75</v>
      </c>
      <c r="F47" s="82" t="s">
        <v>146</v>
      </c>
      <c r="G47" s="82">
        <v>450.24</v>
      </c>
      <c r="H47" s="122"/>
    </row>
    <row r="48" spans="1:8">
      <c r="A48" s="49"/>
      <c r="B48" s="83"/>
      <c r="C48" s="53">
        <v>329</v>
      </c>
      <c r="D48" s="54"/>
      <c r="E48" s="53" t="s">
        <v>77</v>
      </c>
      <c r="F48" s="106" t="s">
        <v>146</v>
      </c>
      <c r="G48" s="106">
        <f>G49+G50+G51</f>
        <v>2468.6999999999998</v>
      </c>
      <c r="H48" s="122"/>
    </row>
    <row r="49" spans="1:8">
      <c r="A49" s="49"/>
      <c r="B49" s="83"/>
      <c r="C49" s="83"/>
      <c r="D49" s="61">
        <v>3292</v>
      </c>
      <c r="E49" s="59" t="s">
        <v>79</v>
      </c>
      <c r="F49" s="82" t="s">
        <v>146</v>
      </c>
      <c r="G49" s="82">
        <v>307.22000000000003</v>
      </c>
      <c r="H49" s="122"/>
    </row>
    <row r="50" spans="1:8">
      <c r="A50" s="49"/>
      <c r="B50" s="83"/>
      <c r="C50" s="83"/>
      <c r="D50" s="61">
        <v>3295</v>
      </c>
      <c r="E50" s="59" t="s">
        <v>80</v>
      </c>
      <c r="F50" s="82" t="s">
        <v>146</v>
      </c>
      <c r="G50" s="82">
        <v>1551.35</v>
      </c>
      <c r="H50" s="122"/>
    </row>
    <row r="51" spans="1:8">
      <c r="A51" s="49"/>
      <c r="B51" s="83"/>
      <c r="C51" s="83"/>
      <c r="D51" s="61">
        <v>3299</v>
      </c>
      <c r="E51" s="59" t="s">
        <v>77</v>
      </c>
      <c r="F51" s="82" t="s">
        <v>146</v>
      </c>
      <c r="G51" s="82">
        <v>610.13</v>
      </c>
      <c r="H51" s="122"/>
    </row>
    <row r="52" spans="1:8">
      <c r="A52" s="105"/>
      <c r="B52" s="56">
        <v>34</v>
      </c>
      <c r="C52" s="57"/>
      <c r="D52" s="58"/>
      <c r="E52" s="57" t="s">
        <v>81</v>
      </c>
      <c r="F52" s="85">
        <v>3664</v>
      </c>
      <c r="G52" s="85">
        <f>G53</f>
        <v>2439.5</v>
      </c>
      <c r="H52" s="122">
        <f>G52/F52*100</f>
        <v>66.580240174672483</v>
      </c>
    </row>
    <row r="53" spans="1:8">
      <c r="A53" s="48"/>
      <c r="B53" s="59"/>
      <c r="C53" s="60">
        <v>343</v>
      </c>
      <c r="D53" s="61"/>
      <c r="E53" s="59" t="s">
        <v>82</v>
      </c>
      <c r="F53" s="82" t="s">
        <v>146</v>
      </c>
      <c r="G53" s="82">
        <f>G54+G55+G56</f>
        <v>2439.5</v>
      </c>
      <c r="H53" s="122"/>
    </row>
    <row r="54" spans="1:8">
      <c r="A54" s="48"/>
      <c r="B54" s="59"/>
      <c r="C54" s="59"/>
      <c r="D54" s="61">
        <v>3431</v>
      </c>
      <c r="E54" s="59" t="s">
        <v>83</v>
      </c>
      <c r="F54" s="82" t="s">
        <v>146</v>
      </c>
      <c r="G54" s="82">
        <v>2337.36</v>
      </c>
      <c r="H54" s="122"/>
    </row>
    <row r="55" spans="1:8">
      <c r="A55" s="48"/>
      <c r="B55" s="59"/>
      <c r="C55" s="59"/>
      <c r="D55" s="61">
        <v>3433</v>
      </c>
      <c r="E55" s="59" t="s">
        <v>84</v>
      </c>
      <c r="F55" s="82" t="s">
        <v>146</v>
      </c>
      <c r="G55" s="82">
        <v>102.14</v>
      </c>
      <c r="H55" s="122"/>
    </row>
    <row r="56" spans="1:8">
      <c r="A56" s="48"/>
      <c r="B56" s="59"/>
      <c r="C56" s="59"/>
      <c r="D56" s="61">
        <v>3434</v>
      </c>
      <c r="E56" s="59" t="s">
        <v>112</v>
      </c>
      <c r="F56" s="82" t="s">
        <v>146</v>
      </c>
      <c r="G56" s="82">
        <v>0</v>
      </c>
      <c r="H56" s="122"/>
    </row>
    <row r="57" spans="1:8" ht="27">
      <c r="A57" s="105"/>
      <c r="B57" s="56">
        <v>37</v>
      </c>
      <c r="C57" s="57"/>
      <c r="D57" s="58"/>
      <c r="E57" s="62" t="s">
        <v>86</v>
      </c>
      <c r="F57" s="85">
        <v>58000</v>
      </c>
      <c r="G57" s="85">
        <f>G58</f>
        <v>56402.23</v>
      </c>
      <c r="H57" s="122">
        <f>G57/F57*100</f>
        <v>97.245224137931046</v>
      </c>
    </row>
    <row r="58" spans="1:8" ht="27">
      <c r="A58" s="48"/>
      <c r="B58" s="59"/>
      <c r="C58" s="60">
        <v>372</v>
      </c>
      <c r="D58" s="61"/>
      <c r="E58" s="63" t="s">
        <v>87</v>
      </c>
      <c r="F58" s="82" t="s">
        <v>146</v>
      </c>
      <c r="G58" s="82">
        <f>G59+G60</f>
        <v>56402.23</v>
      </c>
      <c r="H58" s="122"/>
    </row>
    <row r="59" spans="1:8">
      <c r="A59" s="48"/>
      <c r="B59" s="59"/>
      <c r="C59" s="59"/>
      <c r="D59" s="61">
        <v>3721</v>
      </c>
      <c r="E59" s="63" t="s">
        <v>88</v>
      </c>
      <c r="F59" s="82" t="s">
        <v>146</v>
      </c>
      <c r="G59" s="82">
        <v>44828.4</v>
      </c>
      <c r="H59" s="122"/>
    </row>
    <row r="60" spans="1:8">
      <c r="A60" s="48"/>
      <c r="B60" s="59"/>
      <c r="C60" s="59"/>
      <c r="D60" s="61">
        <v>3722</v>
      </c>
      <c r="E60" s="146" t="s">
        <v>89</v>
      </c>
      <c r="F60" s="82" t="s">
        <v>146</v>
      </c>
      <c r="G60" s="82">
        <v>11573.83</v>
      </c>
      <c r="H60" s="122"/>
    </row>
    <row r="61" spans="1:8" ht="27" customHeight="1">
      <c r="A61" s="218" t="s">
        <v>103</v>
      </c>
      <c r="B61" s="219"/>
      <c r="C61" s="219"/>
      <c r="D61" s="219"/>
      <c r="E61" s="147" t="s">
        <v>104</v>
      </c>
      <c r="F61" s="121">
        <f>F62</f>
        <v>695527.17</v>
      </c>
      <c r="G61" s="121">
        <f>G62</f>
        <v>538990.17999999993</v>
      </c>
      <c r="H61" s="122">
        <f>G61/F61*100</f>
        <v>77.493763471526194</v>
      </c>
    </row>
    <row r="62" spans="1:8">
      <c r="A62" s="74">
        <v>3</v>
      </c>
      <c r="B62" s="74"/>
      <c r="C62" s="74"/>
      <c r="D62" s="75"/>
      <c r="E62" s="74" t="s">
        <v>3</v>
      </c>
      <c r="F62" s="95">
        <f>F63+G88+F91</f>
        <v>695527.17</v>
      </c>
      <c r="G62" s="95">
        <f>G63+G91+G88</f>
        <v>538990.17999999993</v>
      </c>
      <c r="H62" s="122">
        <f>G62/F62*100</f>
        <v>77.493763471526194</v>
      </c>
    </row>
    <row r="63" spans="1:8">
      <c r="A63" s="11"/>
      <c r="B63" s="8">
        <v>32</v>
      </c>
      <c r="C63" s="14"/>
      <c r="D63" s="104"/>
      <c r="E63" s="14" t="s">
        <v>9</v>
      </c>
      <c r="F63" s="94">
        <v>510561</v>
      </c>
      <c r="G63" s="94">
        <f>G64+G67+G74+G83</f>
        <v>357555.08999999997</v>
      </c>
      <c r="H63" s="122">
        <f>G63/F63*100</f>
        <v>70.03180618966195</v>
      </c>
    </row>
    <row r="64" spans="1:8">
      <c r="A64" s="11"/>
      <c r="B64" s="11"/>
      <c r="C64" s="10">
        <v>321</v>
      </c>
      <c r="D64" s="67"/>
      <c r="E64" s="10" t="s">
        <v>25</v>
      </c>
      <c r="F64" s="107" t="s">
        <v>146</v>
      </c>
      <c r="G64" s="107">
        <f>G65+G66</f>
        <v>812</v>
      </c>
      <c r="H64" s="122"/>
    </row>
    <row r="65" spans="1:8">
      <c r="A65" s="49"/>
      <c r="B65" s="83"/>
      <c r="C65" s="83"/>
      <c r="D65" s="76">
        <v>3211</v>
      </c>
      <c r="E65" s="77" t="s">
        <v>26</v>
      </c>
      <c r="F65" s="93" t="s">
        <v>146</v>
      </c>
      <c r="G65" s="93">
        <v>702.5</v>
      </c>
      <c r="H65" s="122"/>
    </row>
    <row r="66" spans="1:8">
      <c r="A66" s="49"/>
      <c r="B66" s="83"/>
      <c r="C66" s="83"/>
      <c r="D66" s="76">
        <v>3213</v>
      </c>
      <c r="E66" s="77" t="s">
        <v>59</v>
      </c>
      <c r="F66" s="93" t="s">
        <v>146</v>
      </c>
      <c r="G66" s="93">
        <v>109.5</v>
      </c>
      <c r="H66" s="122"/>
    </row>
    <row r="67" spans="1:8">
      <c r="A67" s="49"/>
      <c r="B67" s="83"/>
      <c r="C67" s="50">
        <v>322</v>
      </c>
      <c r="D67" s="51"/>
      <c r="E67" s="52" t="s">
        <v>60</v>
      </c>
      <c r="F67" s="106" t="s">
        <v>146</v>
      </c>
      <c r="G67" s="106">
        <f>G68+G69+G70+G71+G72+G73</f>
        <v>229589.55</v>
      </c>
      <c r="H67" s="122"/>
    </row>
    <row r="68" spans="1:8">
      <c r="A68" s="49"/>
      <c r="B68" s="83"/>
      <c r="C68" s="101"/>
      <c r="D68" s="61">
        <v>3221</v>
      </c>
      <c r="E68" s="59" t="s">
        <v>61</v>
      </c>
      <c r="F68" s="82" t="s">
        <v>146</v>
      </c>
      <c r="G68" s="82">
        <v>28488.87</v>
      </c>
      <c r="H68" s="122"/>
    </row>
    <row r="69" spans="1:8">
      <c r="A69" s="49"/>
      <c r="B69" s="83"/>
      <c r="C69" s="101"/>
      <c r="D69" s="61">
        <v>3222</v>
      </c>
      <c r="E69" s="59" t="s">
        <v>62</v>
      </c>
      <c r="F69" s="82" t="s">
        <v>146</v>
      </c>
      <c r="G69" s="82">
        <v>159696.34</v>
      </c>
      <c r="H69" s="122"/>
    </row>
    <row r="70" spans="1:8">
      <c r="A70" s="49"/>
      <c r="B70" s="49"/>
      <c r="C70" s="49"/>
      <c r="D70" s="89">
        <v>3223</v>
      </c>
      <c r="E70" s="48" t="s">
        <v>63</v>
      </c>
      <c r="F70" s="87" t="s">
        <v>146</v>
      </c>
      <c r="G70" s="87">
        <v>21475.09</v>
      </c>
      <c r="H70" s="122"/>
    </row>
    <row r="71" spans="1:8">
      <c r="A71" s="49"/>
      <c r="B71" s="83"/>
      <c r="C71" s="101"/>
      <c r="D71" s="61">
        <v>3224</v>
      </c>
      <c r="E71" s="59" t="s">
        <v>64</v>
      </c>
      <c r="F71" s="82" t="s">
        <v>146</v>
      </c>
      <c r="G71" s="82">
        <v>7792.06</v>
      </c>
      <c r="H71" s="122"/>
    </row>
    <row r="72" spans="1:8">
      <c r="A72" s="49"/>
      <c r="B72" s="83"/>
      <c r="C72" s="83"/>
      <c r="D72" s="61">
        <v>3225</v>
      </c>
      <c r="E72" s="59" t="s">
        <v>65</v>
      </c>
      <c r="F72" s="82" t="s">
        <v>146</v>
      </c>
      <c r="G72" s="82">
        <v>11242</v>
      </c>
      <c r="H72" s="122"/>
    </row>
    <row r="73" spans="1:8">
      <c r="A73" s="49"/>
      <c r="B73" s="83"/>
      <c r="C73" s="83"/>
      <c r="D73" s="61">
        <v>3227</v>
      </c>
      <c r="E73" s="59" t="s">
        <v>66</v>
      </c>
      <c r="F73" s="82"/>
      <c r="G73" s="82">
        <v>895.19</v>
      </c>
      <c r="H73" s="122"/>
    </row>
    <row r="74" spans="1:8">
      <c r="A74" s="49"/>
      <c r="B74" s="83"/>
      <c r="C74" s="53">
        <v>323</v>
      </c>
      <c r="D74" s="54"/>
      <c r="E74" s="55" t="s">
        <v>67</v>
      </c>
      <c r="F74" s="106" t="s">
        <v>146</v>
      </c>
      <c r="G74" s="106">
        <f>G75+G76+G77+G78+G79+G80+G81+G82</f>
        <v>125454.11</v>
      </c>
      <c r="H74" s="122"/>
    </row>
    <row r="75" spans="1:8">
      <c r="A75" s="49"/>
      <c r="B75" s="83"/>
      <c r="C75" s="53"/>
      <c r="D75" s="61">
        <v>3231</v>
      </c>
      <c r="E75" s="59" t="s">
        <v>68</v>
      </c>
      <c r="F75" s="106"/>
      <c r="G75" s="82">
        <v>908.6</v>
      </c>
      <c r="H75" s="122"/>
    </row>
    <row r="76" spans="1:8">
      <c r="A76" s="49"/>
      <c r="B76" s="83"/>
      <c r="C76" s="83"/>
      <c r="D76" s="61">
        <v>3232</v>
      </c>
      <c r="E76" s="59" t="s">
        <v>69</v>
      </c>
      <c r="F76" s="82" t="s">
        <v>146</v>
      </c>
      <c r="G76" s="82">
        <v>56108.639999999999</v>
      </c>
      <c r="H76" s="122"/>
    </row>
    <row r="77" spans="1:8">
      <c r="A77" s="49"/>
      <c r="B77" s="83"/>
      <c r="C77" s="83"/>
      <c r="D77" s="61">
        <v>3233</v>
      </c>
      <c r="E77" s="59" t="s">
        <v>70</v>
      </c>
      <c r="F77" s="82" t="s">
        <v>146</v>
      </c>
      <c r="G77" s="82">
        <v>569.92999999999995</v>
      </c>
      <c r="H77" s="122"/>
    </row>
    <row r="78" spans="1:8">
      <c r="A78" s="49"/>
      <c r="B78" s="83"/>
      <c r="C78" s="83"/>
      <c r="D78" s="61">
        <v>3234</v>
      </c>
      <c r="E78" s="59" t="s">
        <v>71</v>
      </c>
      <c r="F78" s="82" t="s">
        <v>146</v>
      </c>
      <c r="G78" s="82">
        <v>51274.94</v>
      </c>
      <c r="H78" s="122"/>
    </row>
    <row r="79" spans="1:8">
      <c r="A79" s="49"/>
      <c r="B79" s="83"/>
      <c r="C79" s="83"/>
      <c r="D79" s="61">
        <v>3235</v>
      </c>
      <c r="E79" s="59" t="s">
        <v>72</v>
      </c>
      <c r="F79" s="82" t="s">
        <v>146</v>
      </c>
      <c r="G79" s="82">
        <v>8400</v>
      </c>
      <c r="H79" s="122"/>
    </row>
    <row r="80" spans="1:8">
      <c r="A80" s="49"/>
      <c r="B80" s="83"/>
      <c r="C80" s="83"/>
      <c r="D80" s="61">
        <v>3236</v>
      </c>
      <c r="E80" s="59" t="s">
        <v>73</v>
      </c>
      <c r="F80" s="82"/>
      <c r="G80" s="82">
        <v>406.16</v>
      </c>
      <c r="H80" s="122"/>
    </row>
    <row r="81" spans="1:8">
      <c r="A81" s="49"/>
      <c r="B81" s="83"/>
      <c r="C81" s="83"/>
      <c r="D81" s="61">
        <v>3237</v>
      </c>
      <c r="E81" s="59" t="s">
        <v>74</v>
      </c>
      <c r="F81" s="82" t="s">
        <v>146</v>
      </c>
      <c r="G81" s="82">
        <v>4625</v>
      </c>
      <c r="H81" s="122"/>
    </row>
    <row r="82" spans="1:8">
      <c r="A82" s="49"/>
      <c r="B82" s="83"/>
      <c r="C82" s="83"/>
      <c r="D82" s="61">
        <v>3239</v>
      </c>
      <c r="E82" s="59" t="s">
        <v>75</v>
      </c>
      <c r="F82" s="82" t="s">
        <v>146</v>
      </c>
      <c r="G82" s="82">
        <v>3160.84</v>
      </c>
      <c r="H82" s="122"/>
    </row>
    <row r="83" spans="1:8">
      <c r="A83" s="49"/>
      <c r="B83" s="83"/>
      <c r="C83" s="53">
        <v>329</v>
      </c>
      <c r="D83" s="54"/>
      <c r="E83" s="53" t="s">
        <v>77</v>
      </c>
      <c r="F83" s="106" t="s">
        <v>146</v>
      </c>
      <c r="G83" s="106">
        <f>G84+G85+G86+G87</f>
        <v>1699.43</v>
      </c>
      <c r="H83" s="122"/>
    </row>
    <row r="84" spans="1:8">
      <c r="A84" s="49"/>
      <c r="B84" s="83"/>
      <c r="C84" s="83"/>
      <c r="D84" s="61">
        <v>3291</v>
      </c>
      <c r="E84" s="59" t="s">
        <v>78</v>
      </c>
      <c r="F84" s="82" t="s">
        <v>146</v>
      </c>
      <c r="G84" s="82">
        <v>958.1</v>
      </c>
      <c r="H84" s="122"/>
    </row>
    <row r="85" spans="1:8">
      <c r="A85" s="49"/>
      <c r="B85" s="83"/>
      <c r="C85" s="83"/>
      <c r="D85" s="61">
        <v>3292</v>
      </c>
      <c r="E85" s="59" t="s">
        <v>79</v>
      </c>
      <c r="F85" s="82" t="s">
        <v>146</v>
      </c>
      <c r="G85" s="82">
        <v>615.64</v>
      </c>
      <c r="H85" s="122"/>
    </row>
    <row r="86" spans="1:8">
      <c r="A86" s="49"/>
      <c r="B86" s="83"/>
      <c r="C86" s="83"/>
      <c r="D86" s="61">
        <v>3295</v>
      </c>
      <c r="E86" s="59" t="s">
        <v>80</v>
      </c>
      <c r="F86" s="82" t="s">
        <v>146</v>
      </c>
      <c r="G86" s="82">
        <v>65.69</v>
      </c>
      <c r="H86" s="122"/>
    </row>
    <row r="87" spans="1:8">
      <c r="A87" s="49"/>
      <c r="B87" s="83"/>
      <c r="C87" s="83"/>
      <c r="D87" s="61">
        <v>3299</v>
      </c>
      <c r="E87" s="59" t="s">
        <v>77</v>
      </c>
      <c r="F87" s="82"/>
      <c r="G87" s="82">
        <v>60</v>
      </c>
      <c r="H87" s="122"/>
    </row>
    <row r="88" spans="1:8" ht="48" customHeight="1">
      <c r="A88" s="48"/>
      <c r="B88" s="56">
        <v>36</v>
      </c>
      <c r="C88" s="59"/>
      <c r="D88" s="61"/>
      <c r="E88" s="62" t="s">
        <v>128</v>
      </c>
      <c r="F88" s="82">
        <v>0</v>
      </c>
      <c r="G88" s="85">
        <f>G89</f>
        <v>175985.17</v>
      </c>
      <c r="H88" s="122"/>
    </row>
    <row r="89" spans="1:8" ht="33.6" customHeight="1">
      <c r="A89" s="48"/>
      <c r="B89" s="56"/>
      <c r="C89" s="59">
        <v>369</v>
      </c>
      <c r="D89" s="61"/>
      <c r="E89" s="63" t="s">
        <v>42</v>
      </c>
      <c r="F89" s="82" t="s">
        <v>146</v>
      </c>
      <c r="G89" s="82">
        <f>G90</f>
        <v>175985.17</v>
      </c>
      <c r="H89" s="122"/>
    </row>
    <row r="90" spans="1:8" ht="32.4" customHeight="1">
      <c r="A90" s="48"/>
      <c r="B90" s="56"/>
      <c r="C90" s="59"/>
      <c r="D90" s="61">
        <v>3691</v>
      </c>
      <c r="E90" s="63" t="s">
        <v>43</v>
      </c>
      <c r="F90" s="82" t="s">
        <v>146</v>
      </c>
      <c r="G90" s="82">
        <v>175985.17</v>
      </c>
      <c r="H90" s="122"/>
    </row>
    <row r="91" spans="1:8" ht="30.6" customHeight="1">
      <c r="A91" s="48"/>
      <c r="B91" s="56">
        <v>37</v>
      </c>
      <c r="C91" s="59"/>
      <c r="D91" s="61"/>
      <c r="E91" s="62" t="s">
        <v>86</v>
      </c>
      <c r="F91" s="85">
        <v>8981</v>
      </c>
      <c r="G91" s="82">
        <f>G92</f>
        <v>5449.92</v>
      </c>
      <c r="H91" s="122">
        <f>G91/F91*100</f>
        <v>60.68277474668745</v>
      </c>
    </row>
    <row r="92" spans="1:8" ht="30" customHeight="1">
      <c r="A92" s="48"/>
      <c r="B92" s="56"/>
      <c r="C92" s="59">
        <v>372</v>
      </c>
      <c r="D92" s="61"/>
      <c r="E92" s="63" t="s">
        <v>87</v>
      </c>
      <c r="F92" s="82" t="s">
        <v>146</v>
      </c>
      <c r="G92" s="82">
        <f>G93+G94</f>
        <v>5449.92</v>
      </c>
      <c r="H92" s="122"/>
    </row>
    <row r="93" spans="1:8" ht="16.8" customHeight="1">
      <c r="A93" s="48"/>
      <c r="B93" s="56"/>
      <c r="C93" s="59"/>
      <c r="D93" s="61">
        <v>3721</v>
      </c>
      <c r="E93" s="63" t="s">
        <v>88</v>
      </c>
      <c r="F93" s="82" t="s">
        <v>146</v>
      </c>
      <c r="G93" s="82">
        <v>4200</v>
      </c>
      <c r="H93" s="122"/>
    </row>
    <row r="94" spans="1:8" ht="16.2" customHeight="1">
      <c r="A94" s="48"/>
      <c r="B94" s="56"/>
      <c r="C94" s="59"/>
      <c r="D94" s="61">
        <v>3722</v>
      </c>
      <c r="E94" s="146" t="s">
        <v>89</v>
      </c>
      <c r="F94" s="82" t="s">
        <v>146</v>
      </c>
      <c r="G94" s="82">
        <v>1249.92</v>
      </c>
      <c r="H94" s="122"/>
    </row>
    <row r="95" spans="1:8" ht="29.4" customHeight="1">
      <c r="A95" s="220" t="s">
        <v>105</v>
      </c>
      <c r="B95" s="221"/>
      <c r="C95" s="221"/>
      <c r="D95" s="222"/>
      <c r="E95" s="142" t="s">
        <v>100</v>
      </c>
      <c r="F95" s="143">
        <f>F96+F117+F123</f>
        <v>32119</v>
      </c>
      <c r="G95" s="143">
        <f>G96+G117+G123</f>
        <v>32656.54</v>
      </c>
      <c r="H95" s="122">
        <f>G95/F95*100</f>
        <v>101.67358884149569</v>
      </c>
    </row>
    <row r="96" spans="1:8" ht="41.4" customHeight="1">
      <c r="A96" s="234" t="s">
        <v>106</v>
      </c>
      <c r="B96" s="235"/>
      <c r="C96" s="235"/>
      <c r="D96" s="239"/>
      <c r="E96" s="147" t="s">
        <v>107</v>
      </c>
      <c r="F96" s="121">
        <f>F97+F113</f>
        <v>11466</v>
      </c>
      <c r="G96" s="121">
        <f>G97+G113</f>
        <v>11184.9</v>
      </c>
      <c r="H96" s="122">
        <f>G96/F96*100</f>
        <v>97.548403976975408</v>
      </c>
    </row>
    <row r="97" spans="1:8">
      <c r="A97" s="74">
        <v>3</v>
      </c>
      <c r="B97" s="74"/>
      <c r="C97" s="74"/>
      <c r="D97" s="75"/>
      <c r="E97" s="74" t="s">
        <v>3</v>
      </c>
      <c r="F97" s="95">
        <f>F98+F110</f>
        <v>10034</v>
      </c>
      <c r="G97" s="95">
        <f>+G98+G110</f>
        <v>9752.619999999999</v>
      </c>
      <c r="H97" s="122">
        <f>G97/F97*100</f>
        <v>97.19573450269084</v>
      </c>
    </row>
    <row r="98" spans="1:8">
      <c r="A98" s="11"/>
      <c r="B98" s="8">
        <v>32</v>
      </c>
      <c r="C98" s="14"/>
      <c r="D98" s="104"/>
      <c r="E98" s="14" t="s">
        <v>9</v>
      </c>
      <c r="F98" s="94">
        <v>9202</v>
      </c>
      <c r="G98" s="94">
        <f>G99+G101+G103</f>
        <v>8730.5099999999984</v>
      </c>
      <c r="H98" s="122">
        <f>G98/F98*100</f>
        <v>94.876222560312968</v>
      </c>
    </row>
    <row r="99" spans="1:8">
      <c r="A99" s="11"/>
      <c r="B99" s="8"/>
      <c r="C99" s="9">
        <v>321</v>
      </c>
      <c r="D99" s="104"/>
      <c r="E99" s="9" t="s">
        <v>25</v>
      </c>
      <c r="F99" s="96" t="s">
        <v>146</v>
      </c>
      <c r="G99" s="96">
        <f>G100</f>
        <v>0</v>
      </c>
      <c r="H99" s="122"/>
    </row>
    <row r="100" spans="1:8" ht="26.4">
      <c r="A100" s="11"/>
      <c r="B100" s="8"/>
      <c r="C100" s="14"/>
      <c r="D100" s="66">
        <v>3212</v>
      </c>
      <c r="E100" s="18" t="s">
        <v>58</v>
      </c>
      <c r="F100" s="96" t="s">
        <v>146</v>
      </c>
      <c r="G100" s="96">
        <v>0</v>
      </c>
      <c r="H100" s="122"/>
    </row>
    <row r="101" spans="1:8">
      <c r="A101" s="49"/>
      <c r="B101" s="83"/>
      <c r="C101" s="103">
        <v>322</v>
      </c>
      <c r="D101" s="102"/>
      <c r="E101" s="101" t="s">
        <v>60</v>
      </c>
      <c r="F101" s="82" t="s">
        <v>146</v>
      </c>
      <c r="G101" s="82">
        <f>G102</f>
        <v>1169.21</v>
      </c>
      <c r="H101" s="122"/>
    </row>
    <row r="102" spans="1:8">
      <c r="A102" s="113"/>
      <c r="B102" s="114"/>
      <c r="C102" s="115"/>
      <c r="D102" s="116">
        <v>3222</v>
      </c>
      <c r="E102" s="117" t="s">
        <v>62</v>
      </c>
      <c r="F102" s="86" t="s">
        <v>146</v>
      </c>
      <c r="G102" s="86">
        <v>1169.21</v>
      </c>
      <c r="H102" s="122"/>
    </row>
    <row r="103" spans="1:8">
      <c r="A103" s="49"/>
      <c r="B103" s="83"/>
      <c r="C103" s="101">
        <v>323</v>
      </c>
      <c r="D103" s="61"/>
      <c r="E103" s="59" t="s">
        <v>67</v>
      </c>
      <c r="F103" s="82" t="s">
        <v>146</v>
      </c>
      <c r="G103" s="82">
        <f>G104+G105+G106+G107</f>
        <v>7561.2999999999993</v>
      </c>
      <c r="H103" s="122"/>
    </row>
    <row r="104" spans="1:8">
      <c r="A104" s="49"/>
      <c r="B104" s="83"/>
      <c r="C104" s="101"/>
      <c r="D104" s="61">
        <v>3232</v>
      </c>
      <c r="E104" s="59" t="s">
        <v>69</v>
      </c>
      <c r="F104" s="82"/>
      <c r="G104" s="82">
        <v>233.72</v>
      </c>
      <c r="H104" s="122"/>
    </row>
    <row r="105" spans="1:8">
      <c r="A105" s="49"/>
      <c r="B105" s="83"/>
      <c r="C105" s="101"/>
      <c r="D105" s="61">
        <v>3233</v>
      </c>
      <c r="E105" s="59" t="s">
        <v>70</v>
      </c>
      <c r="F105" s="82"/>
      <c r="G105" s="82">
        <v>8.68</v>
      </c>
      <c r="H105" s="122"/>
    </row>
    <row r="106" spans="1:8">
      <c r="A106" s="49"/>
      <c r="B106" s="83"/>
      <c r="C106" s="101"/>
      <c r="D106" s="61">
        <v>3236</v>
      </c>
      <c r="E106" s="59" t="s">
        <v>73</v>
      </c>
      <c r="F106" s="82" t="s">
        <v>146</v>
      </c>
      <c r="G106" s="82">
        <v>1220</v>
      </c>
      <c r="H106" s="122"/>
    </row>
    <row r="107" spans="1:8">
      <c r="A107" s="49"/>
      <c r="B107" s="83"/>
      <c r="C107" s="101"/>
      <c r="D107" s="61">
        <v>3237</v>
      </c>
      <c r="E107" s="59" t="s">
        <v>74</v>
      </c>
      <c r="F107" s="82" t="s">
        <v>146</v>
      </c>
      <c r="G107" s="82">
        <v>6098.9</v>
      </c>
      <c r="H107" s="122"/>
    </row>
    <row r="108" spans="1:8">
      <c r="A108" s="49"/>
      <c r="B108" s="83"/>
      <c r="C108" s="101">
        <v>324</v>
      </c>
      <c r="D108" s="61"/>
      <c r="E108" s="63" t="s">
        <v>113</v>
      </c>
      <c r="F108" s="82" t="s">
        <v>146</v>
      </c>
      <c r="G108" s="82">
        <v>0</v>
      </c>
      <c r="H108" s="122"/>
    </row>
    <row r="109" spans="1:8">
      <c r="A109" s="49"/>
      <c r="B109" s="83"/>
      <c r="C109" s="101"/>
      <c r="D109" s="61">
        <v>3241</v>
      </c>
      <c r="E109" s="63" t="s">
        <v>113</v>
      </c>
      <c r="F109" s="82" t="s">
        <v>146</v>
      </c>
      <c r="G109" s="82">
        <v>0</v>
      </c>
      <c r="H109" s="122"/>
    </row>
    <row r="110" spans="1:8" ht="27">
      <c r="A110" s="49"/>
      <c r="B110" s="56">
        <v>37</v>
      </c>
      <c r="C110" s="101"/>
      <c r="D110" s="61"/>
      <c r="E110" s="62" t="s">
        <v>86</v>
      </c>
      <c r="F110" s="85">
        <v>832</v>
      </c>
      <c r="G110" s="85">
        <f>G111</f>
        <v>1022.11</v>
      </c>
      <c r="H110" s="122">
        <f>G110/F110*100</f>
        <v>122.84975961538463</v>
      </c>
    </row>
    <row r="111" spans="1:8" ht="27">
      <c r="A111" s="49"/>
      <c r="B111" s="83"/>
      <c r="C111" s="101">
        <v>372</v>
      </c>
      <c r="D111" s="61"/>
      <c r="E111" s="63" t="s">
        <v>87</v>
      </c>
      <c r="F111" s="82"/>
      <c r="G111" s="82">
        <f>G112</f>
        <v>1022.11</v>
      </c>
      <c r="H111" s="122"/>
    </row>
    <row r="112" spans="1:8">
      <c r="A112" s="49"/>
      <c r="B112" s="83"/>
      <c r="C112" s="101"/>
      <c r="D112" s="61">
        <v>3722</v>
      </c>
      <c r="E112" s="63" t="s">
        <v>89</v>
      </c>
      <c r="F112" s="82"/>
      <c r="G112" s="82">
        <v>1022.11</v>
      </c>
      <c r="H112" s="122"/>
    </row>
    <row r="113" spans="1:8">
      <c r="A113" s="92">
        <v>4</v>
      </c>
      <c r="B113" s="83"/>
      <c r="C113" s="101"/>
      <c r="D113" s="61"/>
      <c r="E113" s="150" t="s">
        <v>5</v>
      </c>
      <c r="F113" s="85">
        <f>F114</f>
        <v>1432</v>
      </c>
      <c r="G113" s="82">
        <f>G114</f>
        <v>1432.28</v>
      </c>
      <c r="H113" s="122">
        <f>G113/F113*100</f>
        <v>100.01955307262568</v>
      </c>
    </row>
    <row r="114" spans="1:8" ht="27">
      <c r="A114" s="49"/>
      <c r="B114" s="56">
        <v>42</v>
      </c>
      <c r="C114" s="101"/>
      <c r="D114" s="61"/>
      <c r="E114" s="62" t="s">
        <v>90</v>
      </c>
      <c r="F114" s="82">
        <v>1432</v>
      </c>
      <c r="G114" s="82">
        <f>G115</f>
        <v>1432.28</v>
      </c>
      <c r="H114" s="122">
        <f>G114/F114*100</f>
        <v>100.01955307262568</v>
      </c>
    </row>
    <row r="115" spans="1:8">
      <c r="A115" s="49"/>
      <c r="B115" s="83"/>
      <c r="C115" s="101">
        <v>422</v>
      </c>
      <c r="D115" s="61"/>
      <c r="E115" s="59" t="s">
        <v>91</v>
      </c>
      <c r="F115" s="82" t="s">
        <v>146</v>
      </c>
      <c r="G115" s="82">
        <f>G116</f>
        <v>1432.28</v>
      </c>
      <c r="H115" s="122"/>
    </row>
    <row r="116" spans="1:8">
      <c r="A116" s="49"/>
      <c r="B116" s="83"/>
      <c r="C116" s="101"/>
      <c r="D116" s="61">
        <v>4223</v>
      </c>
      <c r="E116" s="117" t="s">
        <v>92</v>
      </c>
      <c r="F116" s="82" t="s">
        <v>146</v>
      </c>
      <c r="G116" s="82">
        <v>1432.28</v>
      </c>
      <c r="H116" s="122"/>
    </row>
    <row r="117" spans="1:8" s="100" customFormat="1" ht="21" customHeight="1">
      <c r="A117" s="234" t="s">
        <v>110</v>
      </c>
      <c r="B117" s="235"/>
      <c r="C117" s="235"/>
      <c r="D117" s="239"/>
      <c r="E117" s="147" t="s">
        <v>111</v>
      </c>
      <c r="F117" s="121">
        <f t="shared" ref="F117:G119" si="1">F118</f>
        <v>1812</v>
      </c>
      <c r="G117" s="121">
        <f t="shared" si="1"/>
        <v>1811.8400000000001</v>
      </c>
      <c r="H117" s="122">
        <f>G117/F117*100</f>
        <v>99.991169977924955</v>
      </c>
    </row>
    <row r="118" spans="1:8">
      <c r="A118" s="148">
        <v>4</v>
      </c>
      <c r="B118" s="148"/>
      <c r="C118" s="148"/>
      <c r="D118" s="149"/>
      <c r="E118" s="150" t="s">
        <v>5</v>
      </c>
      <c r="F118" s="84">
        <f t="shared" si="1"/>
        <v>1812</v>
      </c>
      <c r="G118" s="84">
        <f t="shared" si="1"/>
        <v>1811.8400000000001</v>
      </c>
      <c r="H118" s="122">
        <f>G118/F118*100</f>
        <v>99.991169977924955</v>
      </c>
    </row>
    <row r="119" spans="1:8" ht="27">
      <c r="A119" s="99"/>
      <c r="B119" s="56">
        <v>42</v>
      </c>
      <c r="C119" s="56"/>
      <c r="D119" s="58"/>
      <c r="E119" s="62" t="s">
        <v>90</v>
      </c>
      <c r="F119" s="85">
        <v>1812</v>
      </c>
      <c r="G119" s="85">
        <f t="shared" si="1"/>
        <v>1811.8400000000001</v>
      </c>
      <c r="H119" s="122">
        <f>G119/F119*100</f>
        <v>99.991169977924955</v>
      </c>
    </row>
    <row r="120" spans="1:8">
      <c r="A120" s="99"/>
      <c r="B120" s="60"/>
      <c r="C120" s="60">
        <v>422</v>
      </c>
      <c r="D120" s="61"/>
      <c r="E120" s="59" t="s">
        <v>91</v>
      </c>
      <c r="F120" s="82" t="s">
        <v>146</v>
      </c>
      <c r="G120" s="82">
        <f>G121+G122</f>
        <v>1811.8400000000001</v>
      </c>
      <c r="H120" s="122"/>
    </row>
    <row r="121" spans="1:8">
      <c r="A121" s="151"/>
      <c r="B121" s="179"/>
      <c r="C121" s="179"/>
      <c r="D121" s="116">
        <v>4222</v>
      </c>
      <c r="E121" s="117" t="s">
        <v>119</v>
      </c>
      <c r="F121" s="86" t="s">
        <v>146</v>
      </c>
      <c r="G121" s="86">
        <v>369.9</v>
      </c>
      <c r="H121" s="122"/>
    </row>
    <row r="122" spans="1:8">
      <c r="A122" s="151"/>
      <c r="B122" s="151"/>
      <c r="C122" s="151"/>
      <c r="D122" s="116">
        <v>4227</v>
      </c>
      <c r="E122" s="117" t="s">
        <v>92</v>
      </c>
      <c r="F122" s="86" t="s">
        <v>146</v>
      </c>
      <c r="G122" s="86">
        <v>1441.94</v>
      </c>
      <c r="H122" s="122"/>
    </row>
    <row r="123" spans="1:8" ht="14.4">
      <c r="A123" s="234" t="s">
        <v>108</v>
      </c>
      <c r="B123" s="235"/>
      <c r="C123" s="235"/>
      <c r="D123" s="235"/>
      <c r="E123" s="152" t="s">
        <v>109</v>
      </c>
      <c r="F123" s="121">
        <f>F124</f>
        <v>18841</v>
      </c>
      <c r="G123" s="121">
        <f>G124</f>
        <v>19659.800000000003</v>
      </c>
      <c r="H123" s="122">
        <f>G123/F123*100</f>
        <v>104.34584151584312</v>
      </c>
    </row>
    <row r="124" spans="1:8">
      <c r="A124" s="74">
        <v>3</v>
      </c>
      <c r="B124" s="74"/>
      <c r="C124" s="74"/>
      <c r="D124" s="75"/>
      <c r="E124" s="74" t="s">
        <v>3</v>
      </c>
      <c r="F124" s="95">
        <f>F125+F129</f>
        <v>18841</v>
      </c>
      <c r="G124" s="95">
        <f>G125+G129</f>
        <v>19659.800000000003</v>
      </c>
      <c r="H124" s="122">
        <f>G124/F124*100</f>
        <v>104.34584151584312</v>
      </c>
    </row>
    <row r="125" spans="1:8">
      <c r="A125" s="87"/>
      <c r="B125" s="92">
        <v>32</v>
      </c>
      <c r="C125" s="47"/>
      <c r="D125" s="47"/>
      <c r="E125" s="91" t="s">
        <v>9</v>
      </c>
      <c r="F125" s="90">
        <v>11581</v>
      </c>
      <c r="G125" s="90">
        <f>G126</f>
        <v>11578.890000000001</v>
      </c>
      <c r="H125" s="122">
        <f>G125/F125*100</f>
        <v>99.981780502547295</v>
      </c>
    </row>
    <row r="126" spans="1:8">
      <c r="A126" s="87"/>
      <c r="B126" s="47"/>
      <c r="C126" s="89">
        <v>322</v>
      </c>
      <c r="D126" s="47"/>
      <c r="E126" s="88" t="s">
        <v>25</v>
      </c>
      <c r="F126" s="87" t="s">
        <v>146</v>
      </c>
      <c r="G126" s="87">
        <f>G127+G128</f>
        <v>11578.890000000001</v>
      </c>
      <c r="H126" s="122"/>
    </row>
    <row r="127" spans="1:8">
      <c r="A127" s="87"/>
      <c r="B127" s="47"/>
      <c r="C127" s="89"/>
      <c r="D127" s="47">
        <v>3222</v>
      </c>
      <c r="E127" s="88" t="s">
        <v>62</v>
      </c>
      <c r="F127" s="87" t="s">
        <v>146</v>
      </c>
      <c r="G127" s="87">
        <v>10417.44</v>
      </c>
      <c r="H127" s="122"/>
    </row>
    <row r="128" spans="1:8">
      <c r="A128" s="87"/>
      <c r="B128" s="47"/>
      <c r="C128" s="89"/>
      <c r="D128" s="47">
        <v>3224</v>
      </c>
      <c r="E128" s="88" t="s">
        <v>64</v>
      </c>
      <c r="F128" s="87"/>
      <c r="G128" s="87">
        <v>1161.45</v>
      </c>
      <c r="H128" s="122"/>
    </row>
    <row r="129" spans="1:8" s="97" customFormat="1" ht="27">
      <c r="A129" s="92"/>
      <c r="B129" s="92">
        <v>37</v>
      </c>
      <c r="C129" s="92"/>
      <c r="D129" s="92"/>
      <c r="E129" s="98" t="s">
        <v>86</v>
      </c>
      <c r="F129" s="90">
        <v>7260</v>
      </c>
      <c r="G129" s="90">
        <f t="shared" ref="G129:G130" si="2">G130</f>
        <v>8080.91</v>
      </c>
      <c r="H129" s="122">
        <f>G129/F129*100</f>
        <v>111.30730027548211</v>
      </c>
    </row>
    <row r="130" spans="1:8">
      <c r="A130" s="48"/>
      <c r="B130" s="48"/>
      <c r="C130" s="48">
        <v>372</v>
      </c>
      <c r="D130" s="47"/>
      <c r="E130" s="48" t="s">
        <v>87</v>
      </c>
      <c r="F130" s="87" t="s">
        <v>146</v>
      </c>
      <c r="G130" s="87">
        <f t="shared" si="2"/>
        <v>8080.91</v>
      </c>
      <c r="H130" s="122"/>
    </row>
    <row r="131" spans="1:8" ht="16.8" customHeight="1">
      <c r="A131" s="48"/>
      <c r="B131" s="48"/>
      <c r="C131" s="48"/>
      <c r="D131" s="47">
        <v>3722</v>
      </c>
      <c r="E131" s="48" t="s">
        <v>89</v>
      </c>
      <c r="F131" s="87" t="s">
        <v>146</v>
      </c>
      <c r="G131" s="87">
        <v>8080.91</v>
      </c>
      <c r="H131" s="122"/>
    </row>
    <row r="132" spans="1:8" ht="29.4" customHeight="1">
      <c r="A132" s="220" t="s">
        <v>150</v>
      </c>
      <c r="B132" s="221"/>
      <c r="C132" s="221"/>
      <c r="D132" s="222"/>
      <c r="E132" s="142" t="s">
        <v>151</v>
      </c>
      <c r="F132" s="143">
        <f>F133+F155+F163</f>
        <v>24203</v>
      </c>
      <c r="G132" s="143">
        <f>G133+G155+G163</f>
        <v>24203</v>
      </c>
      <c r="H132" s="122">
        <f>G132/F132*100</f>
        <v>100</v>
      </c>
    </row>
    <row r="133" spans="1:8" ht="27" customHeight="1">
      <c r="A133" s="218" t="s">
        <v>101</v>
      </c>
      <c r="B133" s="219"/>
      <c r="C133" s="219"/>
      <c r="D133" s="219"/>
      <c r="E133" s="119" t="s">
        <v>99</v>
      </c>
      <c r="F133" s="121">
        <f>F134+F163+F167</f>
        <v>24203</v>
      </c>
      <c r="G133" s="121">
        <f>G134+G167</f>
        <v>24203</v>
      </c>
      <c r="H133" s="122">
        <f>G133/F133*100</f>
        <v>100</v>
      </c>
    </row>
    <row r="134" spans="1:8">
      <c r="A134" s="105">
        <v>4</v>
      </c>
      <c r="B134" s="59"/>
      <c r="C134" s="59"/>
      <c r="D134" s="61"/>
      <c r="E134" s="57" t="s">
        <v>5</v>
      </c>
      <c r="F134" s="85">
        <f>F135</f>
        <v>24203</v>
      </c>
      <c r="G134" s="85">
        <f>G135</f>
        <v>24203</v>
      </c>
      <c r="H134" s="122">
        <f t="shared" ref="H134:H135" si="3">G134/F134*100</f>
        <v>100</v>
      </c>
    </row>
    <row r="135" spans="1:8">
      <c r="A135" s="48"/>
      <c r="B135" s="92">
        <v>45</v>
      </c>
      <c r="C135" s="59"/>
      <c r="D135" s="61"/>
      <c r="E135" s="184" t="s">
        <v>169</v>
      </c>
      <c r="F135" s="82">
        <v>24203</v>
      </c>
      <c r="G135" s="82">
        <f>G136</f>
        <v>24203</v>
      </c>
      <c r="H135" s="122">
        <f t="shared" si="3"/>
        <v>100</v>
      </c>
    </row>
    <row r="136" spans="1:8">
      <c r="A136" s="48"/>
      <c r="B136" s="59"/>
      <c r="C136" s="59">
        <v>451</v>
      </c>
      <c r="D136" s="61"/>
      <c r="E136" s="146" t="s">
        <v>168</v>
      </c>
      <c r="F136" s="82"/>
      <c r="G136" s="82">
        <f>G137</f>
        <v>24203</v>
      </c>
      <c r="H136" s="122"/>
    </row>
    <row r="137" spans="1:8">
      <c r="A137" s="48"/>
      <c r="B137" s="59"/>
      <c r="C137" s="59"/>
      <c r="D137" s="61">
        <v>4511</v>
      </c>
      <c r="E137" s="146" t="s">
        <v>168</v>
      </c>
      <c r="F137" s="82"/>
      <c r="G137" s="82">
        <v>24203</v>
      </c>
      <c r="H137" s="122"/>
    </row>
    <row r="138" spans="1:8" ht="21" customHeight="1">
      <c r="A138" s="220" t="s">
        <v>170</v>
      </c>
      <c r="B138" s="221"/>
      <c r="C138" s="221"/>
      <c r="D138" s="222"/>
      <c r="E138" s="142" t="s">
        <v>171</v>
      </c>
      <c r="F138" s="143">
        <f>F139</f>
        <v>216537</v>
      </c>
      <c r="G138" s="143">
        <f>G139+G161+G169</f>
        <v>216537</v>
      </c>
      <c r="H138" s="122">
        <f>G138/F138*100</f>
        <v>100</v>
      </c>
    </row>
    <row r="139" spans="1:8" ht="14.4">
      <c r="A139" s="218" t="s">
        <v>101</v>
      </c>
      <c r="B139" s="219"/>
      <c r="C139" s="219"/>
      <c r="D139" s="219"/>
      <c r="E139" s="119" t="s">
        <v>99</v>
      </c>
      <c r="F139" s="121">
        <f>F140+F169+F173</f>
        <v>216537</v>
      </c>
      <c r="G139" s="121">
        <f>G140+G173</f>
        <v>216537</v>
      </c>
      <c r="H139" s="122">
        <f>G139/F139*100</f>
        <v>100</v>
      </c>
    </row>
    <row r="140" spans="1:8">
      <c r="A140" s="74">
        <v>4</v>
      </c>
      <c r="B140" s="59"/>
      <c r="C140" s="59"/>
      <c r="D140" s="61"/>
      <c r="E140" s="57" t="s">
        <v>5</v>
      </c>
      <c r="F140" s="85">
        <f>F141+F144</f>
        <v>216537</v>
      </c>
      <c r="G140" s="82">
        <f>G141+G144</f>
        <v>216537</v>
      </c>
      <c r="H140" s="122">
        <f t="shared" ref="H140:H141" si="4">G140/F140*100</f>
        <v>100</v>
      </c>
    </row>
    <row r="141" spans="1:8">
      <c r="A141" s="74"/>
      <c r="B141" s="8">
        <v>41</v>
      </c>
      <c r="C141" s="59"/>
      <c r="D141" s="61"/>
      <c r="E141" s="150" t="s">
        <v>164</v>
      </c>
      <c r="F141" s="85">
        <v>206000</v>
      </c>
      <c r="G141" s="82">
        <f>G142</f>
        <v>206000</v>
      </c>
      <c r="H141" s="122">
        <f t="shared" si="4"/>
        <v>100</v>
      </c>
    </row>
    <row r="142" spans="1:8">
      <c r="A142" s="48"/>
      <c r="B142" s="59"/>
      <c r="C142" s="59">
        <v>411</v>
      </c>
      <c r="D142" s="61"/>
      <c r="E142" s="146" t="s">
        <v>165</v>
      </c>
      <c r="F142" s="82">
        <f>F143</f>
        <v>206000</v>
      </c>
      <c r="G142" s="82">
        <f>G143</f>
        <v>206000</v>
      </c>
      <c r="H142" s="122"/>
    </row>
    <row r="143" spans="1:8">
      <c r="A143" s="48"/>
      <c r="B143" s="59"/>
      <c r="C143" s="59"/>
      <c r="D143" s="61">
        <v>4111</v>
      </c>
      <c r="E143" s="146" t="s">
        <v>166</v>
      </c>
      <c r="F143" s="82">
        <v>206000</v>
      </c>
      <c r="G143" s="82">
        <v>206000</v>
      </c>
      <c r="H143" s="122"/>
    </row>
    <row r="144" spans="1:8">
      <c r="A144" s="48"/>
      <c r="B144" s="8">
        <v>45</v>
      </c>
      <c r="C144" s="59"/>
      <c r="D144" s="61"/>
      <c r="E144" s="184" t="s">
        <v>169</v>
      </c>
      <c r="F144" s="85">
        <v>10537</v>
      </c>
      <c r="G144" s="82">
        <f>G145</f>
        <v>10537</v>
      </c>
      <c r="H144" s="122">
        <f t="shared" ref="H144" si="5">G144/F144*100</f>
        <v>100</v>
      </c>
    </row>
    <row r="145" spans="1:8">
      <c r="A145" s="48"/>
      <c r="B145" s="8"/>
      <c r="C145" s="59">
        <v>451</v>
      </c>
      <c r="D145" s="61"/>
      <c r="E145" s="146" t="s">
        <v>168</v>
      </c>
      <c r="F145" s="82">
        <v>10537</v>
      </c>
      <c r="G145" s="82">
        <f>G146</f>
        <v>10537</v>
      </c>
      <c r="H145" s="122"/>
    </row>
    <row r="146" spans="1:8">
      <c r="A146" s="48"/>
      <c r="B146" s="59"/>
      <c r="C146" s="59"/>
      <c r="D146" s="61">
        <v>4511</v>
      </c>
      <c r="E146" s="63" t="s">
        <v>168</v>
      </c>
      <c r="F146" s="82">
        <v>10537</v>
      </c>
      <c r="G146" s="82">
        <v>10537</v>
      </c>
      <c r="H146" s="122"/>
    </row>
  </sheetData>
  <mergeCells count="24">
    <mergeCell ref="A133:D133"/>
    <mergeCell ref="A123:D123"/>
    <mergeCell ref="A16:D16"/>
    <mergeCell ref="A17:D17"/>
    <mergeCell ref="A61:D61"/>
    <mergeCell ref="A95:D95"/>
    <mergeCell ref="A96:D96"/>
    <mergeCell ref="A117:D117"/>
    <mergeCell ref="A139:D139"/>
    <mergeCell ref="A138:D138"/>
    <mergeCell ref="A1:H1"/>
    <mergeCell ref="A3:H3"/>
    <mergeCell ref="A5:E5"/>
    <mergeCell ref="A6:E6"/>
    <mergeCell ref="A15:D15"/>
    <mergeCell ref="A7:D7"/>
    <mergeCell ref="A8:E8"/>
    <mergeCell ref="A9:D9"/>
    <mergeCell ref="A10:D10"/>
    <mergeCell ref="A11:D11"/>
    <mergeCell ref="A12:D12"/>
    <mergeCell ref="A13:D13"/>
    <mergeCell ref="A14:D14"/>
    <mergeCell ref="A132:D13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1F5A-FD14-4384-88FD-84CC551EB8EB}">
  <dimension ref="A3:D9"/>
  <sheetViews>
    <sheetView workbookViewId="0">
      <selection activeCell="A13" sqref="A13"/>
    </sheetView>
  </sheetViews>
  <sheetFormatPr defaultRowHeight="14.4"/>
  <cols>
    <col min="1" max="1" width="41.109375" customWidth="1"/>
    <col min="2" max="2" width="23.44140625" customWidth="1"/>
    <col min="3" max="3" width="23.33203125" customWidth="1"/>
    <col min="4" max="4" width="16.21875" hidden="1" customWidth="1"/>
  </cols>
  <sheetData>
    <row r="3" spans="1:4">
      <c r="A3" s="165" t="s">
        <v>121</v>
      </c>
      <c r="B3" s="166"/>
      <c r="C3" s="166"/>
      <c r="D3" s="128"/>
    </row>
    <row r="4" spans="1:4">
      <c r="A4" s="154"/>
      <c r="B4" s="155"/>
      <c r="C4" s="155"/>
      <c r="D4" s="129"/>
    </row>
    <row r="5" spans="1:4">
      <c r="A5" s="156" t="s">
        <v>126</v>
      </c>
      <c r="B5" s="157"/>
      <c r="C5" s="158"/>
      <c r="D5" s="130"/>
    </row>
    <row r="6" spans="1:4">
      <c r="A6" s="159" t="s">
        <v>122</v>
      </c>
      <c r="B6" s="160" t="s">
        <v>163</v>
      </c>
      <c r="C6" s="161"/>
      <c r="D6" s="131"/>
    </row>
    <row r="7" spans="1:4">
      <c r="A7" s="162" t="s">
        <v>174</v>
      </c>
      <c r="B7" s="164">
        <v>3644.96</v>
      </c>
      <c r="C7" s="163"/>
      <c r="D7" s="132"/>
    </row>
    <row r="8" spans="1:4">
      <c r="A8" s="162" t="s">
        <v>123</v>
      </c>
      <c r="B8" s="164">
        <v>0</v>
      </c>
      <c r="C8" s="163"/>
      <c r="D8" s="132"/>
    </row>
    <row r="9" spans="1:4">
      <c r="A9" s="162" t="s">
        <v>124</v>
      </c>
      <c r="B9" s="164">
        <v>3900</v>
      </c>
      <c r="C9" s="163"/>
      <c r="D9" s="13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</vt:lpstr>
      <vt:lpstr> Račun prihoda i rashoda</vt:lpstr>
      <vt:lpstr>Rashodi prema izvorima financ</vt:lpstr>
      <vt:lpstr>Rashodi prema funkcijskoj k</vt:lpstr>
      <vt:lpstr>Programska klasifikacija</vt:lpstr>
      <vt:lpstr>Posebni izvještaji</vt:lpstr>
      <vt:lpstr>' Račun prihoda i rashoda'!Podrucje_ispisa</vt:lpstr>
      <vt:lpstr>'Posebni izvještaji'!Podrucje_ispisa</vt:lpstr>
      <vt:lpstr>'Programska klasifikacija'!Podrucje_ispisa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Vratović</cp:lastModifiedBy>
  <cp:lastPrinted>2026-03-25T12:07:51Z</cp:lastPrinted>
  <dcterms:created xsi:type="dcterms:W3CDTF">2022-08-12T12:51:27Z</dcterms:created>
  <dcterms:modified xsi:type="dcterms:W3CDTF">2026-03-25T12:19:04Z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