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Users\mvratovic\Documents\FINANCIJSKI PLANOVI PO GODINAMA\PLAN 2025\"/>
    </mc:Choice>
  </mc:AlternateContent>
  <xr:revisionPtr revIDLastSave="0" documentId="13_ncr:1_{B5FD7125-5A67-43C9-A1B7-489EAE59650C}" xr6:coauthVersionLast="47" xr6:coauthVersionMax="47" xr10:uidLastSave="{00000000-0000-0000-0000-000000000000}"/>
  <bookViews>
    <workbookView xWindow="0" yWindow="0" windowWidth="23040" windowHeight="12240" tabRatio="801" activeTab="1" xr2:uid="{00000000-000D-0000-FFFF-FFFF00000000}"/>
  </bookViews>
  <sheets>
    <sheet name="SAŽETAK" sheetId="1" r:id="rId1"/>
    <sheet name=" Račun prihoda i rashoda-ekonom" sheetId="3" r:id="rId2"/>
    <sheet name=" Račun prihoda i rashoda-izvori" sheetId="9" r:id="rId3"/>
    <sheet name="POSEBNI DIO" sheetId="7" r:id="rId4"/>
    <sheet name=" Račun rashoda-funkcija" sheetId="10" r:id="rId5"/>
  </sheets>
  <definedNames>
    <definedName name="_xlnm.Print_Area" localSheetId="1">' Račun prihoda i rashoda-ekonom'!$A$1:$G$31</definedName>
    <definedName name="_xlnm.Print_Area" localSheetId="2">' Račun prihoda i rashoda-izvori'!$A$1:$H$24</definedName>
    <definedName name="_xlnm.Print_Area" localSheetId="4">' Račun rashoda-funkcija'!$A$1:$G$8</definedName>
    <definedName name="_xlnm.Print_Area" localSheetId="3">'POSEBNI DIO'!$A$2:$F$25</definedName>
    <definedName name="_xlnm.Print_Area" localSheetId="0">SAŽETAK!$A$1:$J$29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9" l="1"/>
  <c r="E24" i="7"/>
  <c r="E23" i="7"/>
  <c r="E22" i="7"/>
  <c r="E18" i="7"/>
  <c r="E17" i="7"/>
  <c r="E6" i="7"/>
  <c r="F6" i="7"/>
  <c r="E9" i="7"/>
  <c r="E8" i="7"/>
  <c r="F29" i="9"/>
  <c r="F30" i="9"/>
  <c r="F25" i="9"/>
  <c r="F26" i="9"/>
  <c r="F21" i="9"/>
  <c r="F22" i="9"/>
  <c r="F4" i="9"/>
  <c r="H29" i="9"/>
  <c r="H27" i="9"/>
  <c r="H25" i="9"/>
  <c r="H23" i="9"/>
  <c r="H21" i="9"/>
  <c r="H7" i="9"/>
  <c r="C4" i="9"/>
  <c r="F9" i="9"/>
  <c r="F10" i="9"/>
  <c r="H5" i="9"/>
  <c r="F15" i="9"/>
  <c r="F12" i="9"/>
  <c r="F6" i="9"/>
  <c r="G28" i="3"/>
  <c r="F31" i="3"/>
  <c r="F29" i="3"/>
  <c r="F30" i="3"/>
  <c r="F26" i="3"/>
  <c r="G22" i="3"/>
  <c r="F17" i="3"/>
  <c r="F16" i="3"/>
  <c r="F13" i="3"/>
  <c r="F14" i="3"/>
  <c r="F15" i="3"/>
  <c r="H13" i="1"/>
  <c r="C6" i="10"/>
  <c r="C7" i="10"/>
  <c r="C27" i="9"/>
  <c r="C29" i="9"/>
  <c r="C25" i="9"/>
  <c r="C23" i="9"/>
  <c r="C21" i="9"/>
  <c r="C15" i="9"/>
  <c r="C11" i="9"/>
  <c r="C7" i="9"/>
  <c r="C5" i="9"/>
  <c r="E11" i="3" l="1"/>
  <c r="E10" i="3" s="1"/>
  <c r="E16" i="7"/>
  <c r="E21" i="7"/>
  <c r="F7" i="7"/>
  <c r="F10" i="7"/>
  <c r="F28" i="9"/>
  <c r="F24" i="9"/>
  <c r="F23" i="9"/>
  <c r="F20" i="9" s="1"/>
  <c r="F8" i="9"/>
  <c r="F14" i="9"/>
  <c r="F16" i="9"/>
  <c r="G21" i="3"/>
  <c r="E28" i="3"/>
  <c r="E15" i="7" l="1"/>
  <c r="D21" i="7"/>
  <c r="C13" i="9"/>
  <c r="F5" i="9" l="1"/>
  <c r="F21" i="7"/>
  <c r="F16" i="7"/>
  <c r="E13" i="7"/>
  <c r="E12" i="7"/>
  <c r="E11" i="7"/>
  <c r="D7" i="10"/>
  <c r="D8" i="10"/>
  <c r="D6" i="10"/>
  <c r="H20" i="9"/>
  <c r="H12" i="1"/>
  <c r="H14" i="1" s="1"/>
  <c r="H9" i="1"/>
  <c r="I14" i="1"/>
  <c r="I15" i="1" s="1"/>
  <c r="H15" i="1" s="1"/>
  <c r="F23" i="3"/>
  <c r="F24" i="3"/>
  <c r="F25" i="3"/>
  <c r="F12" i="3"/>
  <c r="F11" i="3" s="1"/>
  <c r="G11" i="3"/>
  <c r="G10" i="3" s="1"/>
  <c r="D16" i="7"/>
  <c r="D15" i="7" s="1"/>
  <c r="D10" i="7"/>
  <c r="D7" i="7"/>
  <c r="C15" i="7"/>
  <c r="C7" i="7"/>
  <c r="F7" i="9" l="1"/>
  <c r="H4" i="9"/>
  <c r="D6" i="7"/>
  <c r="E7" i="7"/>
  <c r="E10" i="7"/>
  <c r="F15" i="7"/>
  <c r="F10" i="3"/>
  <c r="J16" i="1"/>
  <c r="F14" i="1"/>
  <c r="F11" i="1"/>
  <c r="F15" i="1" s="1"/>
  <c r="D11" i="3"/>
  <c r="D10" i="3" s="1"/>
  <c r="D22" i="3"/>
  <c r="D28" i="3"/>
  <c r="D21" i="3" l="1"/>
  <c r="I20" i="9"/>
  <c r="I4" i="9"/>
  <c r="B7" i="9"/>
  <c r="B21" i="9"/>
  <c r="B27" i="9"/>
  <c r="B13" i="9"/>
  <c r="B5" i="9"/>
  <c r="B4" i="9" l="1"/>
  <c r="B20" i="9"/>
  <c r="G11" i="1"/>
  <c r="H11" i="1" s="1"/>
  <c r="G14" i="1"/>
  <c r="F28" i="3"/>
  <c r="C20" i="9" l="1"/>
  <c r="E22" i="3" l="1"/>
  <c r="E21" i="3" l="1"/>
  <c r="F21" i="3" s="1"/>
  <c r="F22" i="3"/>
</calcChain>
</file>

<file path=xl/sharedStrings.xml><?xml version="1.0" encoding="utf-8"?>
<sst xmlns="http://schemas.openxmlformats.org/spreadsheetml/2006/main" count="128" uniqueCount="80">
  <si>
    <t>PRIHODI UKUPNO</t>
  </si>
  <si>
    <t>RASHODI UKUPNO</t>
  </si>
  <si>
    <t>RAZLIKA - VIŠAK / MANJAK</t>
  </si>
  <si>
    <t>NETO FINANCIRANJE</t>
  </si>
  <si>
    <t>VIŠAK / MANJAK + NETO FINANCIRANJE</t>
  </si>
  <si>
    <t xml:space="preserve">A. RAČUN PRIHODA I RASHODA 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</si>
  <si>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</si>
  <si>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</si>
  <si>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</si>
  <si>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</si>
  <si>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</si>
  <si>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II. POSEBNI DIO</t>
  </si>
  <si>
    <t>I. OPĆI DIO</t>
  </si>
  <si>
    <t>Materijalni rashodi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</si>
  <si>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</si>
  <si>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</si>
  <si>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</si>
  <si>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1 Opći prihodi i primici</t>
  </si>
  <si>
    <t>11 Opći prihodi i primici</t>
  </si>
  <si>
    <t>3 Vlastiti prihodi</t>
  </si>
  <si>
    <t>31 Vlastiti prihodi</t>
  </si>
  <si>
    <t>A. SAŽETAK RAČUNA PRIHODA I RASHODA</t>
  </si>
  <si>
    <t>B. SAŽETAK RAČUNA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</si>
  <si>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</si>
  <si>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</si>
  <si>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</si>
  <si>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</si>
  <si>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</si>
  <si>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</si>
  <si>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</si>
  <si>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PRIJENOS SREDSTAVA U SLJEDEĆE RAZDOBLJE</t>
  </si>
  <si>
    <t>PROJEKCIJA 
ZA 2026.</t>
  </si>
  <si>
    <t>A1. PRIHODI I RASHODI PREMA EKONOMSKOJ KLASIFIKACIJI</t>
  </si>
  <si>
    <t>A2. PRIHODI I RASHODI PREMA IZVORIMA FINANCIRANJA</t>
  </si>
  <si>
    <t>UKUPNO PRIHODI</t>
  </si>
  <si>
    <t>UKUPNO RASHODI</t>
  </si>
  <si>
    <t>A3. RASHODI PREMA FUNKCIJSKOJ KLASIFIKACIJI</t>
  </si>
  <si>
    <t>Prihodi od administrativnih pristojbi</t>
  </si>
  <si>
    <t>Financijski rashodi</t>
  </si>
  <si>
    <t>Naknade građanima i kućanstvima</t>
  </si>
  <si>
    <t>Rashodi za nabavu proizvedene dugotrajne imovine</t>
  </si>
  <si>
    <t>Prihodi i z proračuna</t>
  </si>
  <si>
    <t>4  Prihodi za posebne namjene</t>
  </si>
  <si>
    <t>43 Ostali prihodi za posebne namjene</t>
  </si>
  <si>
    <t>5  Pomoći</t>
  </si>
  <si>
    <t>52 Ostale pomoći i darovnice</t>
  </si>
  <si>
    <t>6  Donacije</t>
  </si>
  <si>
    <t>61 Donacije</t>
  </si>
  <si>
    <t>10 SOCIJALNA ZAŠTITA</t>
  </si>
  <si>
    <t>101 Bolest</t>
  </si>
  <si>
    <t>DONOS</t>
  </si>
  <si>
    <t>ODNOS</t>
  </si>
  <si>
    <t>Donos</t>
  </si>
  <si>
    <t>Odnos</t>
  </si>
  <si>
    <t>PROJEKCIJA PO ODLUCI 28.12.23</t>
  </si>
  <si>
    <t>IZVRŠENJE
2023.</t>
  </si>
  <si>
    <t>PLAN 
ZA 2025.</t>
  </si>
  <si>
    <t>PROJEKCIJA 
ZA 2027.</t>
  </si>
  <si>
    <t>4 Prihodi za posebne namjene</t>
  </si>
  <si>
    <t>5 Pomoći</t>
  </si>
  <si>
    <t>6 Donacije</t>
  </si>
  <si>
    <t>IZMJENA FINANCIJSKOG PLANA ZA 2024.G.</t>
  </si>
  <si>
    <t>POVEĆANJE/SMANJENJE</t>
  </si>
  <si>
    <t>POVEĆANJE/  SMANJENJE</t>
  </si>
  <si>
    <t>povećanje/smanjenje</t>
  </si>
  <si>
    <t xml:space="preserve"> </t>
  </si>
  <si>
    <t>RKP 23657 DOM ZA ODRASLE OSOBE VILA MARIA, GLAVA 08660</t>
  </si>
  <si>
    <t>IZMJENA I DOPUNA FINANCIJSKOG PLANA PRORAČUNSKOG KORISNIKA DRŽAVNOG PRORAČUNA
ZA 2025. GODINU</t>
  </si>
  <si>
    <t>TEKUĆI PLAN
2025.</t>
  </si>
  <si>
    <t>NOVI FINANCIJSKI PLAN ZA 2025.G.</t>
  </si>
  <si>
    <t>NOVI PLAN 2025.</t>
  </si>
  <si>
    <t>PRIHODI POSLOVANJA</t>
  </si>
  <si>
    <t>Rashodi za nabavu neproizvedene imovine</t>
  </si>
  <si>
    <t>Rashodi za dodatna ulaganja na nefinan.imovini</t>
  </si>
  <si>
    <t>66 Donacije</t>
  </si>
  <si>
    <t>RASHODI  UKUPNO</t>
  </si>
  <si>
    <t xml:space="preserve">A 734193 - SKRB ZA ODRASLE OSOBE </t>
  </si>
  <si>
    <t>A 791010 -  SKRB ZA OSOBE S MENTALNIM POTEŠKOĆAMA</t>
  </si>
  <si>
    <t>A 791010 - SKRB ZA OSOBE S MENTALNIM POTEŠKOĆAMA</t>
  </si>
  <si>
    <t xml:space="preserve">    A 734193- SKRB ZA ODRASLE OSOBE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</si>
</sst>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0" borderId="3" xfId="0" applyNumberFormat="1" applyFont="1" applyBorder="1" applyAlignment="1">
      <alignment horizontal="right" wrapText="1"/>
    </xf>
    <xf numFmtId="3" fontId="6" fillId="3" borderId="3" xfId="0" applyNumberFormat="1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5" fillId="3" borderId="3" xfId="0" quotePrefix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vertical="center" wrapText="1"/>
    </xf>
    <xf numFmtId="0" fontId="1" fillId="0" borderId="0" xfId="0" applyFont="1"/>
    <xf numFmtId="3" fontId="11" fillId="2" borderId="3" xfId="0" applyNumberFormat="1" applyFont="1" applyFill="1" applyBorder="1" applyAlignment="1">
      <alignment horizontal="left" vertical="center" wrapText="1"/>
    </xf>
    <xf numFmtId="3" fontId="9" fillId="2" borderId="3" xfId="0" applyNumberFormat="1" applyFont="1" applyFill="1" applyBorder="1" applyAlignment="1">
      <alignment horizontal="left" vertical="center" wrapText="1"/>
    </xf>
    <xf numFmtId="3" fontId="0" fillId="0" borderId="0" xfId="0" applyNumberFormat="1"/>
    <xf numFmtId="3" fontId="6" fillId="3" borderId="3" xfId="0" quotePrefix="1" applyNumberFormat="1" applyFont="1" applyFill="1" applyBorder="1" applyAlignment="1">
      <alignment horizontal="center" vertical="center" wrapText="1"/>
    </xf>
    <xf numFmtId="3" fontId="15" fillId="3" borderId="3" xfId="0" quotePrefix="1" applyNumberFormat="1" applyFont="1" applyFill="1" applyBorder="1" applyAlignment="1">
      <alignment horizontal="center" vertical="center" wrapText="1"/>
    </xf>
    <xf numFmtId="3" fontId="15" fillId="3" borderId="3" xfId="0" applyNumberFormat="1" applyFont="1" applyFill="1" applyBorder="1" applyAlignment="1">
      <alignment horizontal="center" vertical="center" wrapText="1"/>
    </xf>
    <xf numFmtId="3" fontId="9" fillId="2" borderId="3" xfId="0" quotePrefix="1" applyNumberFormat="1" applyFont="1" applyFill="1" applyBorder="1" applyAlignment="1">
      <alignment horizontal="left" vertical="center"/>
    </xf>
    <xf numFmtId="3" fontId="10" fillId="2" borderId="3" xfId="0" quotePrefix="1" applyNumberFormat="1" applyFont="1" applyFill="1" applyBorder="1" applyAlignment="1">
      <alignment horizontal="left" vertical="center"/>
    </xf>
    <xf numFmtId="3" fontId="11" fillId="2" borderId="3" xfId="0" applyNumberFormat="1" applyFont="1" applyFill="1" applyBorder="1" applyAlignment="1">
      <alignment vertical="center" wrapText="1"/>
    </xf>
    <xf numFmtId="3" fontId="9" fillId="2" borderId="3" xfId="0" applyNumberFormat="1" applyFont="1" applyFill="1" applyBorder="1" applyAlignment="1">
      <alignment vertical="center" wrapText="1"/>
    </xf>
    <xf numFmtId="3" fontId="6" fillId="2" borderId="4" xfId="0" applyNumberFormat="1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0" fontId="17" fillId="2" borderId="3" xfId="0" applyFont="1" applyFill="1" applyBorder="1" applyAlignment="1">
      <alignment horizontal="left" vertical="center" wrapText="1"/>
    </xf>
    <xf numFmtId="3" fontId="17" fillId="2" borderId="3" xfId="0" applyNumberFormat="1" applyFont="1" applyFill="1" applyBorder="1" applyAlignment="1">
      <alignment horizontal="left" vertical="center" wrapText="1"/>
    </xf>
    <xf numFmtId="3" fontId="18" fillId="2" borderId="3" xfId="0" applyNumberFormat="1" applyFont="1" applyFill="1" applyBorder="1" applyAlignment="1">
      <alignment horizontal="right"/>
    </xf>
    <xf numFmtId="0" fontId="19" fillId="2" borderId="3" xfId="0" quotePrefix="1" applyFont="1" applyFill="1" applyBorder="1" applyAlignment="1">
      <alignment horizontal="left" vertical="center" wrapText="1" indent="1"/>
    </xf>
    <xf numFmtId="3" fontId="20" fillId="2" borderId="3" xfId="0" applyNumberFormat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3" fontId="21" fillId="2" borderId="3" xfId="0" applyNumberFormat="1" applyFont="1" applyFill="1" applyBorder="1" applyAlignment="1">
      <alignment horizontal="right"/>
    </xf>
    <xf numFmtId="0" fontId="19" fillId="2" borderId="3" xfId="0" applyFont="1" applyFill="1" applyBorder="1" applyAlignment="1">
      <alignment horizontal="left" vertical="center" wrapText="1" indent="1"/>
    </xf>
    <xf numFmtId="3" fontId="18" fillId="2" borderId="3" xfId="0" applyNumberFormat="1" applyFont="1" applyFill="1" applyBorder="1" applyAlignment="1">
      <alignment horizontal="left" vertical="justify"/>
    </xf>
    <xf numFmtId="0" fontId="22" fillId="2" borderId="3" xfId="0" applyFont="1" applyFill="1" applyBorder="1" applyAlignment="1">
      <alignment horizontal="left" vertical="center" wrapText="1" indent="1"/>
    </xf>
    <xf numFmtId="0" fontId="23" fillId="0" borderId="3" xfId="0" applyFont="1" applyBorder="1"/>
    <xf numFmtId="0" fontId="24" fillId="0" borderId="3" xfId="0" applyFont="1" applyBorder="1"/>
    <xf numFmtId="0" fontId="20" fillId="2" borderId="0" xfId="0" applyFont="1" applyFill="1" applyAlignment="1">
      <alignment horizontal="left" vertical="center" wrapText="1"/>
    </xf>
    <xf numFmtId="3" fontId="21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left" vertical="center" wrapText="1"/>
    </xf>
    <xf numFmtId="4" fontId="25" fillId="3" borderId="3" xfId="0" applyNumberFormat="1" applyFont="1" applyFill="1" applyBorder="1" applyAlignment="1">
      <alignment horizontal="right"/>
    </xf>
    <xf numFmtId="3" fontId="3" fillId="0" borderId="0" xfId="0" applyNumberFormat="1" applyFont="1"/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 wrapText="1"/>
    </xf>
    <xf numFmtId="3" fontId="23" fillId="0" borderId="3" xfId="0" applyNumberFormat="1" applyFont="1" applyBorder="1"/>
    <xf numFmtId="3" fontId="24" fillId="0" borderId="3" xfId="0" applyNumberFormat="1" applyFont="1" applyBorder="1"/>
    <xf numFmtId="3" fontId="20" fillId="2" borderId="0" xfId="0" applyNumberFormat="1" applyFont="1" applyFill="1" applyAlignment="1">
      <alignment horizontal="left" vertical="center" wrapText="1"/>
    </xf>
    <xf numFmtId="0" fontId="6" fillId="3" borderId="4" xfId="0" quotePrefix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3" xfId="0" applyNumberFormat="1" applyFont="1" applyFill="1" applyBorder="1" applyAlignment="1">
      <alignment vertical="center" wrapText="1"/>
    </xf>
    <xf numFmtId="164" fontId="9" fillId="2" borderId="3" xfId="0" quotePrefix="1" applyNumberFormat="1" applyFont="1" applyFill="1" applyBorder="1" applyAlignment="1">
      <alignment horizontal="left" vertical="center"/>
    </xf>
    <xf numFmtId="164" fontId="10" fillId="2" borderId="3" xfId="0" quotePrefix="1" applyNumberFormat="1" applyFont="1" applyFill="1" applyBorder="1" applyAlignment="1">
      <alignment horizontal="left" vertical="center"/>
    </xf>
    <xf numFmtId="164" fontId="11" fillId="2" borderId="3" xfId="0" applyNumberFormat="1" applyFont="1" applyFill="1" applyBorder="1" applyAlignment="1">
      <alignment vertical="center" wrapText="1"/>
    </xf>
    <xf numFmtId="164" fontId="11" fillId="2" borderId="3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/>
    </xf>
    <xf numFmtId="164" fontId="3" fillId="2" borderId="3" xfId="0" applyNumberFormat="1" applyFont="1" applyFill="1" applyBorder="1" applyAlignment="1">
      <alignment horizontal="right" vertical="center"/>
    </xf>
    <xf numFmtId="0" fontId="26" fillId="0" borderId="0" xfId="0" applyFont="1"/>
    <xf numFmtId="0" fontId="26" fillId="0" borderId="3" xfId="0" applyFont="1" applyBorder="1"/>
    <xf numFmtId="164" fontId="18" fillId="2" borderId="3" xfId="0" applyNumberFormat="1" applyFont="1" applyFill="1" applyBorder="1" applyAlignment="1">
      <alignment horizontal="right"/>
    </xf>
    <xf numFmtId="164" fontId="21" fillId="2" borderId="3" xfId="0" applyNumberFormat="1" applyFont="1" applyFill="1" applyBorder="1" applyAlignment="1">
      <alignment horizontal="right"/>
    </xf>
    <xf numFmtId="164" fontId="21" fillId="2" borderId="0" xfId="0" applyNumberFormat="1" applyFont="1" applyFill="1" applyAlignment="1">
      <alignment horizontal="right"/>
    </xf>
    <xf numFmtId="164" fontId="17" fillId="2" borderId="3" xfId="0" applyNumberFormat="1" applyFont="1" applyFill="1" applyBorder="1" applyAlignment="1">
      <alignment horizontal="right" vertical="center" wrapText="1"/>
    </xf>
    <xf numFmtId="164" fontId="20" fillId="2" borderId="3" xfId="0" applyNumberFormat="1" applyFont="1" applyFill="1" applyBorder="1" applyAlignment="1">
      <alignment horizontal="right" vertical="center" wrapText="1"/>
    </xf>
    <xf numFmtId="164" fontId="20" fillId="2" borderId="0" xfId="0" applyNumberFormat="1" applyFont="1" applyFill="1" applyAlignment="1">
      <alignment horizontal="right" vertical="center" wrapText="1"/>
    </xf>
    <xf numFmtId="164" fontId="23" fillId="0" borderId="3" xfId="0" applyNumberFormat="1" applyFont="1" applyBorder="1" applyAlignment="1">
      <alignment horizontal="right"/>
    </xf>
    <xf numFmtId="164" fontId="24" fillId="0" borderId="3" xfId="0" applyNumberFormat="1" applyFont="1" applyBorder="1" applyAlignment="1">
      <alignment horizontal="right"/>
    </xf>
    <xf numFmtId="164" fontId="6" fillId="2" borderId="4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11" fillId="0" borderId="3" xfId="0" applyNumberFormat="1" applyFont="1" applyBorder="1" applyAlignment="1">
      <alignment vertical="center"/>
    </xf>
    <xf numFmtId="164" fontId="6" fillId="0" borderId="3" xfId="0" applyNumberFormat="1" applyFont="1" applyBorder="1" applyAlignment="1">
      <alignment horizontal="right"/>
    </xf>
    <xf numFmtId="164" fontId="11" fillId="3" borderId="3" xfId="0" applyNumberFormat="1" applyFont="1" applyFill="1" applyBorder="1" applyAlignment="1">
      <alignment vertical="center"/>
    </xf>
    <xf numFmtId="164" fontId="6" fillId="3" borderId="3" xfId="0" applyNumberFormat="1" applyFont="1" applyFill="1" applyBorder="1" applyAlignment="1">
      <alignment horizontal="right"/>
    </xf>
    <xf numFmtId="164" fontId="11" fillId="0" borderId="3" xfId="0" applyNumberFormat="1" applyFont="1" applyBorder="1" applyAlignment="1">
      <alignment vertical="center" wrapText="1"/>
    </xf>
    <xf numFmtId="164" fontId="9" fillId="3" borderId="3" xfId="0" applyNumberFormat="1" applyFont="1" applyFill="1" applyBorder="1" applyAlignment="1">
      <alignment vertical="center" wrapText="1"/>
    </xf>
    <xf numFmtId="164" fontId="6" fillId="3" borderId="3" xfId="0" applyNumberFormat="1" applyFont="1" applyFill="1" applyBorder="1" applyAlignment="1">
      <alignment horizontal="right" wrapText="1"/>
    </xf>
    <xf numFmtId="164" fontId="11" fillId="0" borderId="3" xfId="0" applyNumberFormat="1" applyFont="1" applyBorder="1" applyAlignment="1">
      <alignment horizontal="right" vertical="center" wrapText="1"/>
    </xf>
    <xf numFmtId="164" fontId="9" fillId="0" borderId="3" xfId="0" applyNumberFormat="1" applyFont="1" applyBorder="1" applyAlignment="1">
      <alignment horizontal="right" vertical="center" wrapText="1"/>
    </xf>
    <xf numFmtId="164" fontId="9" fillId="3" borderId="3" xfId="0" applyNumberFormat="1" applyFont="1" applyFill="1" applyBorder="1" applyAlignment="1">
      <alignment horizontal="right" vertical="center"/>
    </xf>
    <xf numFmtId="164" fontId="6" fillId="0" borderId="3" xfId="0" quotePrefix="1" applyNumberFormat="1" applyFont="1" applyBorder="1" applyAlignment="1">
      <alignment horizontal="right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9" fillId="3" borderId="3" xfId="0" applyNumberFormat="1" applyFont="1" applyFill="1" applyBorder="1" applyAlignment="1">
      <alignment horizontal="right" vertical="center" wrapText="1"/>
    </xf>
    <xf numFmtId="164" fontId="21" fillId="2" borderId="3" xfId="0" applyNumberFormat="1" applyFont="1" applyFill="1" applyBorder="1" applyAlignment="1">
      <alignment horizontal="right" vertical="center"/>
    </xf>
    <xf numFmtId="164" fontId="6" fillId="2" borderId="3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164" fontId="6" fillId="2" borderId="4" xfId="0" quotePrefix="1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/>
    </xf>
    <xf numFmtId="0" fontId="0" fillId="0" borderId="3" xfId="0" applyBorder="1"/>
    <xf numFmtId="0" fontId="27" fillId="0" borderId="3" xfId="0" applyFont="1" applyBorder="1"/>
    <xf numFmtId="164" fontId="26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11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6" fillId="0" borderId="3" xfId="0" applyNumberFormat="1" applyFont="1" applyBorder="1" applyAlignment="1">
      <alignment horizontal="right"/>
    </xf>
    <xf numFmtId="0" fontId="27" fillId="0" borderId="3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opLeftCell="A9" workbookViewId="0">
      <selection activeCell="H25" sqref="H25"/>
    </sheetView>
  </sheetViews>
  <sheetFormatPr defaultRowHeight="14.4" x14ac:dyDescent="0.3"/>
  <cols>
    <col min="5" max="5" width="25.33203125" customWidth="1"/>
    <col min="6" max="6" width="19.44140625" hidden="1" customWidth="1"/>
    <col min="7" max="7" width="19.44140625" customWidth="1"/>
    <col min="8" max="8" width="24.44140625" customWidth="1"/>
    <col min="9" max="9" width="19.44140625" customWidth="1"/>
    <col min="10" max="10" width="19.44140625" hidden="1" customWidth="1"/>
    <col min="11" max="12" width="25.33203125" customWidth="1"/>
  </cols>
  <sheetData>
    <row r="1" spans="1:12" ht="42" customHeight="1" x14ac:dyDescent="0.3">
      <c r="A1" s="134" t="s">
        <v>67</v>
      </c>
      <c r="B1" s="134"/>
      <c r="C1" s="134"/>
      <c r="D1" s="134"/>
      <c r="E1" s="134"/>
      <c r="F1" s="134"/>
      <c r="G1" s="134"/>
      <c r="H1" s="134"/>
      <c r="I1" s="134"/>
      <c r="J1" s="134"/>
      <c r="K1" s="33"/>
      <c r="L1" s="33"/>
    </row>
    <row r="2" spans="1:12" ht="18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15.75" customHeight="1" x14ac:dyDescent="0.3">
      <c r="A3" s="134" t="s">
        <v>12</v>
      </c>
      <c r="B3" s="134"/>
      <c r="C3" s="134"/>
      <c r="D3" s="134"/>
      <c r="E3" s="134"/>
      <c r="F3" s="134"/>
      <c r="G3" s="134"/>
      <c r="H3" s="134"/>
      <c r="I3" s="134"/>
      <c r="J3" s="134"/>
      <c r="K3" s="31"/>
      <c r="L3" s="31"/>
    </row>
    <row r="4" spans="1:12" ht="17.399999999999999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6"/>
      <c r="L4" s="6"/>
    </row>
    <row r="5" spans="1:12" ht="18" customHeight="1" x14ac:dyDescent="0.3">
      <c r="A5" s="134" t="s">
        <v>21</v>
      </c>
      <c r="B5" s="134"/>
      <c r="C5" s="134"/>
      <c r="D5" s="134"/>
      <c r="E5" s="134"/>
      <c r="F5" s="134"/>
      <c r="G5" s="134"/>
      <c r="H5" s="134"/>
      <c r="I5" s="134"/>
      <c r="J5" s="134"/>
      <c r="K5" s="30"/>
      <c r="L5" s="30"/>
    </row>
    <row r="6" spans="1:12" ht="17.399999999999999" x14ac:dyDescent="0.3">
      <c r="A6" s="1"/>
      <c r="B6" s="2"/>
      <c r="C6" s="2"/>
      <c r="D6" s="2"/>
      <c r="E6" s="7"/>
      <c r="F6" s="7"/>
      <c r="G6" s="7"/>
      <c r="H6" s="8"/>
      <c r="I6" s="8"/>
      <c r="J6" s="27"/>
    </row>
    <row r="7" spans="1:12" ht="26.4" x14ac:dyDescent="0.3">
      <c r="A7" s="144" t="s">
        <v>10</v>
      </c>
      <c r="B7" s="145"/>
      <c r="C7" s="145"/>
      <c r="D7" s="145"/>
      <c r="E7" s="145"/>
      <c r="F7" s="34" t="s">
        <v>55</v>
      </c>
      <c r="G7" s="34" t="s">
        <v>68</v>
      </c>
      <c r="H7" s="101" t="s">
        <v>62</v>
      </c>
      <c r="I7" s="4" t="s">
        <v>69</v>
      </c>
      <c r="J7" s="4"/>
    </row>
    <row r="8" spans="1:12" ht="12" customHeight="1" x14ac:dyDescent="0.3">
      <c r="A8" s="146">
        <v>1</v>
      </c>
      <c r="B8" s="146"/>
      <c r="C8" s="146"/>
      <c r="D8" s="146"/>
      <c r="E8" s="146"/>
      <c r="F8" s="39">
        <v>2</v>
      </c>
      <c r="G8" s="39">
        <v>3</v>
      </c>
      <c r="H8" s="40">
        <v>4</v>
      </c>
      <c r="I8" s="40">
        <v>5</v>
      </c>
      <c r="J8" s="40">
        <v>6</v>
      </c>
    </row>
    <row r="9" spans="1:12" x14ac:dyDescent="0.3">
      <c r="A9" s="143" t="s">
        <v>23</v>
      </c>
      <c r="B9" s="140"/>
      <c r="C9" s="140"/>
      <c r="D9" s="140"/>
      <c r="E9" s="136"/>
      <c r="F9" s="74">
        <v>2277464.89</v>
      </c>
      <c r="G9" s="113">
        <v>3057408</v>
      </c>
      <c r="H9" s="114">
        <f>I9-G9</f>
        <v>192879</v>
      </c>
      <c r="I9" s="114">
        <v>3250287</v>
      </c>
      <c r="J9" s="24"/>
    </row>
    <row r="10" spans="1:12" x14ac:dyDescent="0.3">
      <c r="A10" s="135" t="s">
        <v>24</v>
      </c>
      <c r="B10" s="136"/>
      <c r="C10" s="136"/>
      <c r="D10" s="136"/>
      <c r="E10" s="136"/>
      <c r="F10" s="74">
        <v>11632.34</v>
      </c>
      <c r="G10" s="113">
        <v>0</v>
      </c>
      <c r="H10" s="114">
        <v>0</v>
      </c>
      <c r="I10" s="114">
        <v>0</v>
      </c>
      <c r="J10" s="24"/>
    </row>
    <row r="11" spans="1:12" x14ac:dyDescent="0.3">
      <c r="A11" s="141" t="s">
        <v>0</v>
      </c>
      <c r="B11" s="138"/>
      <c r="C11" s="138"/>
      <c r="D11" s="138"/>
      <c r="E11" s="142"/>
      <c r="F11" s="75">
        <f t="shared" ref="F11" si="0">SUM(F9:F10)</f>
        <v>2289097.23</v>
      </c>
      <c r="G11" s="115">
        <f>SUM(G9:G10)</f>
        <v>3057408</v>
      </c>
      <c r="H11" s="116">
        <f>I11-G11</f>
        <v>192879</v>
      </c>
      <c r="I11" s="114">
        <v>3250287</v>
      </c>
      <c r="J11" s="23"/>
    </row>
    <row r="12" spans="1:12" x14ac:dyDescent="0.3">
      <c r="A12" s="139" t="s">
        <v>25</v>
      </c>
      <c r="B12" s="140"/>
      <c r="C12" s="140"/>
      <c r="D12" s="140"/>
      <c r="E12" s="140"/>
      <c r="F12" s="74">
        <v>1692489.45</v>
      </c>
      <c r="G12" s="117">
        <v>3049408</v>
      </c>
      <c r="H12" s="114">
        <f>I12-G12</f>
        <v>-50125</v>
      </c>
      <c r="I12" s="114">
        <v>2999283</v>
      </c>
      <c r="J12" s="25"/>
    </row>
    <row r="13" spans="1:12" x14ac:dyDescent="0.3">
      <c r="A13" s="135" t="s">
        <v>26</v>
      </c>
      <c r="B13" s="136"/>
      <c r="C13" s="136"/>
      <c r="D13" s="136"/>
      <c r="E13" s="136"/>
      <c r="F13" s="74">
        <v>547924.68999999994</v>
      </c>
      <c r="G13" s="113">
        <v>0</v>
      </c>
      <c r="H13" s="114">
        <f>I13</f>
        <v>243984</v>
      </c>
      <c r="I13" s="114">
        <v>243984</v>
      </c>
      <c r="J13" s="25"/>
    </row>
    <row r="14" spans="1:12" x14ac:dyDescent="0.3">
      <c r="A14" s="28" t="s">
        <v>1</v>
      </c>
      <c r="B14" s="29"/>
      <c r="C14" s="29"/>
      <c r="D14" s="29"/>
      <c r="E14" s="29"/>
      <c r="F14" s="76">
        <f>SUM(F12:F13)</f>
        <v>2240414.1399999997</v>
      </c>
      <c r="G14" s="115">
        <f>SUM(G12:G13)</f>
        <v>3049408</v>
      </c>
      <c r="H14" s="116">
        <f>SUM(H12:H13)</f>
        <v>193859</v>
      </c>
      <c r="I14" s="116">
        <f>SUM(I12:I13)</f>
        <v>3243267</v>
      </c>
      <c r="J14" s="23"/>
    </row>
    <row r="15" spans="1:12" x14ac:dyDescent="0.3">
      <c r="A15" s="137" t="s">
        <v>2</v>
      </c>
      <c r="B15" s="138"/>
      <c r="C15" s="138"/>
      <c r="D15" s="138"/>
      <c r="E15" s="138"/>
      <c r="F15" s="77">
        <f>F11-F14</f>
        <v>48683.090000000317</v>
      </c>
      <c r="G15" s="118">
        <v>0</v>
      </c>
      <c r="H15" s="119">
        <f>I15-G15</f>
        <v>7020</v>
      </c>
      <c r="I15" s="119">
        <f>I9-I14</f>
        <v>7020</v>
      </c>
      <c r="J15" s="26"/>
    </row>
    <row r="16" spans="1:12" ht="17.399999999999999" x14ac:dyDescent="0.3">
      <c r="A16" s="5"/>
      <c r="B16" s="9"/>
      <c r="C16" s="9"/>
      <c r="D16" s="9"/>
      <c r="E16" s="9"/>
      <c r="F16" s="9"/>
      <c r="G16" s="9"/>
      <c r="H16" s="9"/>
      <c r="I16" s="9"/>
      <c r="J16" s="81">
        <f>SUM(J12:J13)</f>
        <v>0</v>
      </c>
      <c r="K16" s="3"/>
      <c r="L16" s="3"/>
    </row>
    <row r="17" spans="1:12" ht="18" customHeight="1" x14ac:dyDescent="0.3">
      <c r="A17" s="134" t="s">
        <v>22</v>
      </c>
      <c r="B17" s="134"/>
      <c r="C17" s="134"/>
      <c r="D17" s="134"/>
      <c r="E17" s="134"/>
      <c r="F17" s="134"/>
      <c r="G17" s="134"/>
      <c r="H17" s="134"/>
      <c r="I17" s="134"/>
      <c r="J17" s="134"/>
      <c r="K17" s="30"/>
      <c r="L17" s="30"/>
    </row>
    <row r="18" spans="1:12" ht="17.399999999999999" x14ac:dyDescent="0.3">
      <c r="A18" s="5"/>
      <c r="B18" s="9"/>
      <c r="C18" s="9"/>
      <c r="D18" s="9"/>
      <c r="E18" s="9"/>
      <c r="F18" s="9"/>
      <c r="G18" s="9"/>
      <c r="H18" s="3"/>
      <c r="I18" s="3"/>
      <c r="J18" s="3"/>
    </row>
    <row r="19" spans="1:12" ht="26.4" x14ac:dyDescent="0.3">
      <c r="A19" s="144" t="s">
        <v>10</v>
      </c>
      <c r="B19" s="145"/>
      <c r="C19" s="145"/>
      <c r="D19" s="145"/>
      <c r="E19" s="145"/>
      <c r="F19" s="34" t="s">
        <v>55</v>
      </c>
      <c r="G19" s="34" t="s">
        <v>68</v>
      </c>
      <c r="H19" s="102" t="s">
        <v>62</v>
      </c>
      <c r="I19" s="4" t="s">
        <v>69</v>
      </c>
      <c r="J19" s="4"/>
    </row>
    <row r="20" spans="1:12" ht="12" customHeight="1" x14ac:dyDescent="0.3">
      <c r="A20" s="146">
        <v>1</v>
      </c>
      <c r="B20" s="146"/>
      <c r="C20" s="146"/>
      <c r="D20" s="146"/>
      <c r="E20" s="146"/>
      <c r="F20" s="39">
        <v>2</v>
      </c>
      <c r="G20" s="39">
        <v>3</v>
      </c>
      <c r="H20" s="40"/>
      <c r="I20" s="40"/>
      <c r="J20" s="40"/>
    </row>
    <row r="21" spans="1:12" ht="15.75" customHeight="1" x14ac:dyDescent="0.3">
      <c r="A21" s="143" t="s">
        <v>27</v>
      </c>
      <c r="B21" s="149"/>
      <c r="C21" s="149"/>
      <c r="D21" s="149"/>
      <c r="E21" s="149"/>
      <c r="F21" s="74">
        <v>0</v>
      </c>
      <c r="G21" s="120">
        <v>0</v>
      </c>
      <c r="H21" s="114"/>
      <c r="I21" s="114">
        <v>0</v>
      </c>
      <c r="J21" s="24"/>
    </row>
    <row r="22" spans="1:12" x14ac:dyDescent="0.3">
      <c r="A22" s="143" t="s">
        <v>28</v>
      </c>
      <c r="B22" s="140"/>
      <c r="C22" s="140"/>
      <c r="D22" s="140"/>
      <c r="E22" s="140"/>
      <c r="F22" s="74">
        <v>0</v>
      </c>
      <c r="G22" s="121">
        <v>0</v>
      </c>
      <c r="H22" s="114"/>
      <c r="I22" s="114">
        <v>0</v>
      </c>
      <c r="J22" s="24"/>
    </row>
    <row r="23" spans="1:12" x14ac:dyDescent="0.3">
      <c r="A23" s="141" t="s">
        <v>29</v>
      </c>
      <c r="B23" s="138"/>
      <c r="C23" s="138"/>
      <c r="D23" s="138"/>
      <c r="E23" s="142"/>
      <c r="F23" s="78"/>
      <c r="G23" s="122">
        <v>0</v>
      </c>
      <c r="H23" s="116"/>
      <c r="I23" s="116">
        <v>0</v>
      </c>
      <c r="J23" s="23"/>
    </row>
    <row r="24" spans="1:12" x14ac:dyDescent="0.3">
      <c r="A24" s="147" t="s">
        <v>15</v>
      </c>
      <c r="B24" s="148"/>
      <c r="C24" s="148"/>
      <c r="D24" s="148"/>
      <c r="E24" s="148"/>
      <c r="F24" s="74">
        <v>13694.38</v>
      </c>
      <c r="G24" s="123">
        <v>32434</v>
      </c>
      <c r="H24" s="124"/>
      <c r="I24" s="123">
        <v>32434</v>
      </c>
      <c r="J24" s="4"/>
    </row>
    <row r="25" spans="1:12" x14ac:dyDescent="0.3">
      <c r="A25" s="147" t="s">
        <v>30</v>
      </c>
      <c r="B25" s="148"/>
      <c r="C25" s="148"/>
      <c r="D25" s="148"/>
      <c r="E25" s="148"/>
      <c r="F25" s="74">
        <v>62377.47</v>
      </c>
      <c r="G25" s="123">
        <v>-40434</v>
      </c>
      <c r="H25" s="119">
        <v>-980</v>
      </c>
      <c r="I25" s="124">
        <v>-39454</v>
      </c>
      <c r="J25" s="4"/>
    </row>
    <row r="26" spans="1:12" x14ac:dyDescent="0.3">
      <c r="A26" s="137" t="s">
        <v>3</v>
      </c>
      <c r="B26" s="138"/>
      <c r="C26" s="138"/>
      <c r="D26" s="138"/>
      <c r="E26" s="138"/>
      <c r="F26" s="79">
        <v>48683.09</v>
      </c>
      <c r="G26" s="125"/>
      <c r="H26" s="116"/>
      <c r="I26" s="116"/>
      <c r="J26" s="23"/>
    </row>
    <row r="27" spans="1:12" x14ac:dyDescent="0.3">
      <c r="A27" s="137" t="s">
        <v>4</v>
      </c>
      <c r="B27" s="138"/>
      <c r="C27" s="138"/>
      <c r="D27" s="138"/>
      <c r="E27" s="138"/>
      <c r="F27" s="80"/>
      <c r="G27" s="125"/>
      <c r="H27" s="116"/>
      <c r="I27" s="116"/>
      <c r="J27" s="23"/>
    </row>
    <row r="28" spans="1:12" ht="11.25" customHeight="1" x14ac:dyDescent="0.3">
      <c r="A28" s="17"/>
      <c r="B28" s="18"/>
      <c r="C28" s="18"/>
      <c r="D28" s="18"/>
      <c r="E28" s="18"/>
      <c r="F28" s="18"/>
      <c r="G28" s="18"/>
      <c r="H28" s="19"/>
      <c r="I28" s="19"/>
      <c r="J28" s="19"/>
      <c r="K28" s="19"/>
      <c r="L28" s="19"/>
    </row>
    <row r="29" spans="1:12" ht="1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2" ht="9" customHeight="1" x14ac:dyDescent="0.3"/>
  </sheetData>
  <mergeCells count="21">
    <mergeCell ref="A20:E20"/>
    <mergeCell ref="A27:E27"/>
    <mergeCell ref="A24:E24"/>
    <mergeCell ref="A25:E25"/>
    <mergeCell ref="A17:J17"/>
    <mergeCell ref="A21:E21"/>
    <mergeCell ref="A22:E22"/>
    <mergeCell ref="A26:E26"/>
    <mergeCell ref="A19:E19"/>
    <mergeCell ref="A23:E23"/>
    <mergeCell ref="A1:J1"/>
    <mergeCell ref="A3:J3"/>
    <mergeCell ref="A5:J5"/>
    <mergeCell ref="A13:E13"/>
    <mergeCell ref="A15:E15"/>
    <mergeCell ref="A12:E12"/>
    <mergeCell ref="A11:E11"/>
    <mergeCell ref="A9:E9"/>
    <mergeCell ref="A10:E10"/>
    <mergeCell ref="A7:E7"/>
    <mergeCell ref="A8:E8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tabSelected="1" topLeftCell="A18" workbookViewId="0">
      <selection activeCell="C33" sqref="C33"/>
    </sheetView>
  </sheetViews>
  <sheetFormatPr defaultRowHeight="14.4" x14ac:dyDescent="0.3"/>
  <cols>
    <col min="1" max="1" width="3.88671875" customWidth="1"/>
    <col min="2" max="2" width="7.88671875" customWidth="1"/>
    <col min="3" max="3" width="39.5546875" customWidth="1"/>
    <col min="4" max="4" width="14.6640625" hidden="1" customWidth="1"/>
    <col min="5" max="5" width="13.6640625" customWidth="1"/>
    <col min="6" max="6" width="13" customWidth="1"/>
    <col min="7" max="7" width="13.88671875" customWidth="1"/>
    <col min="8" max="9" width="25.33203125" customWidth="1"/>
  </cols>
  <sheetData>
    <row r="1" spans="1:9" ht="17.39999999999999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15.6" x14ac:dyDescent="0.3">
      <c r="A2" s="134" t="s">
        <v>12</v>
      </c>
      <c r="B2" s="134"/>
      <c r="C2" s="134"/>
      <c r="D2" s="134"/>
      <c r="E2" s="134"/>
      <c r="F2" s="134"/>
      <c r="G2" s="134"/>
      <c r="H2" s="31"/>
      <c r="I2" s="31"/>
    </row>
    <row r="3" spans="1:9" ht="17.399999999999999" x14ac:dyDescent="0.3">
      <c r="A3" s="5"/>
      <c r="B3" s="5"/>
      <c r="C3" s="5"/>
      <c r="D3" s="5"/>
      <c r="E3" s="5"/>
      <c r="F3" s="5"/>
      <c r="G3" s="5"/>
      <c r="H3" s="6"/>
      <c r="I3" s="6"/>
    </row>
    <row r="4" spans="1:9" ht="15.6" x14ac:dyDescent="0.3">
      <c r="A4" s="134" t="s">
        <v>5</v>
      </c>
      <c r="B4" s="134"/>
      <c r="C4" s="134"/>
      <c r="D4" s="134"/>
      <c r="E4" s="134"/>
      <c r="F4" s="134"/>
      <c r="G4" s="134"/>
      <c r="H4" s="30"/>
      <c r="I4" s="30"/>
    </row>
    <row r="5" spans="1:9" ht="17.399999999999999" x14ac:dyDescent="0.3">
      <c r="A5" s="5"/>
      <c r="B5" s="5"/>
      <c r="C5" s="5"/>
      <c r="D5" s="5"/>
      <c r="E5" s="5"/>
      <c r="F5" s="5"/>
      <c r="G5" s="5"/>
      <c r="H5" s="6"/>
      <c r="I5" s="6"/>
    </row>
    <row r="6" spans="1:9" ht="15.6" x14ac:dyDescent="0.3">
      <c r="A6" s="134" t="s">
        <v>32</v>
      </c>
      <c r="B6" s="134"/>
      <c r="C6" s="134"/>
      <c r="D6" s="134"/>
      <c r="E6" s="134"/>
      <c r="F6" s="134"/>
      <c r="G6" s="134"/>
      <c r="H6" s="32"/>
      <c r="I6" s="32"/>
    </row>
    <row r="7" spans="1:9" ht="17.399999999999999" x14ac:dyDescent="0.3">
      <c r="A7" s="5"/>
      <c r="B7" s="5"/>
      <c r="C7" s="5"/>
      <c r="D7" s="5"/>
      <c r="E7" s="5"/>
      <c r="F7" s="5"/>
      <c r="G7" s="5"/>
      <c r="H7" s="6"/>
      <c r="I7" s="6"/>
    </row>
    <row r="8" spans="1:9" ht="148.5" customHeight="1" x14ac:dyDescent="0.3">
      <c r="A8" s="150" t="s">
        <v>10</v>
      </c>
      <c r="B8" s="151"/>
      <c r="C8" s="152"/>
      <c r="D8" s="36" t="s">
        <v>55</v>
      </c>
      <c r="E8" s="36" t="s">
        <v>68</v>
      </c>
      <c r="F8" s="37" t="s">
        <v>62</v>
      </c>
      <c r="G8" s="37" t="s">
        <v>69</v>
      </c>
    </row>
    <row r="9" spans="1:9" s="41" customFormat="1" ht="10.199999999999999" x14ac:dyDescent="0.2">
      <c r="A9" s="153">
        <v>1</v>
      </c>
      <c r="B9" s="154"/>
      <c r="C9" s="155"/>
      <c r="D9" s="42">
        <v>2</v>
      </c>
      <c r="E9" s="42">
        <v>3</v>
      </c>
      <c r="F9" s="43">
        <v>4</v>
      </c>
      <c r="G9" s="43">
        <v>5</v>
      </c>
    </row>
    <row r="10" spans="1:9" x14ac:dyDescent="0.3">
      <c r="A10" s="11"/>
      <c r="B10" s="11"/>
      <c r="C10" s="11" t="s">
        <v>34</v>
      </c>
      <c r="D10" s="48" t="e">
        <f>D11+#REF!</f>
        <v>#REF!</v>
      </c>
      <c r="E10" s="97">
        <f>E11</f>
        <v>3049408</v>
      </c>
      <c r="F10" s="89">
        <f>F11</f>
        <v>193859</v>
      </c>
      <c r="G10" s="89">
        <f>G11</f>
        <v>3243267</v>
      </c>
    </row>
    <row r="11" spans="1:9" x14ac:dyDescent="0.3">
      <c r="A11" s="11">
        <v>6</v>
      </c>
      <c r="B11" s="11"/>
      <c r="C11" s="11" t="s">
        <v>6</v>
      </c>
      <c r="D11" s="48">
        <f>D12+D14+D13+D15</f>
        <v>2277464.89</v>
      </c>
      <c r="E11" s="97">
        <f>SUM(E12:E17)</f>
        <v>3049408</v>
      </c>
      <c r="F11" s="157">
        <f>F12+F13+F14+F15+F17</f>
        <v>193859</v>
      </c>
      <c r="G11" s="89">
        <f>G12+G13+G14+G15+G16+G17</f>
        <v>3243267</v>
      </c>
    </row>
    <row r="12" spans="1:9" ht="26.4" x14ac:dyDescent="0.3">
      <c r="A12" s="11"/>
      <c r="B12" s="15">
        <v>63</v>
      </c>
      <c r="C12" s="15" t="s">
        <v>14</v>
      </c>
      <c r="D12" s="49">
        <v>489018.09</v>
      </c>
      <c r="E12" s="98">
        <v>9800</v>
      </c>
      <c r="F12" s="99">
        <f>G12-E12</f>
        <v>1666</v>
      </c>
      <c r="G12" s="100">
        <v>11466</v>
      </c>
    </row>
    <row r="13" spans="1:9" x14ac:dyDescent="0.3">
      <c r="A13" s="11"/>
      <c r="B13" s="15">
        <v>65</v>
      </c>
      <c r="C13" s="15" t="s">
        <v>37</v>
      </c>
      <c r="D13" s="49">
        <v>190487.61</v>
      </c>
      <c r="E13" s="98">
        <v>520000</v>
      </c>
      <c r="F13" s="99">
        <f t="shared" ref="F13:F17" si="0">G13-E13</f>
        <v>206000</v>
      </c>
      <c r="G13" s="100">
        <v>726000</v>
      </c>
    </row>
    <row r="14" spans="1:9" ht="26.4" x14ac:dyDescent="0.3">
      <c r="A14" s="12"/>
      <c r="B14" s="12">
        <v>66</v>
      </c>
      <c r="C14" s="15" t="s">
        <v>16</v>
      </c>
      <c r="D14" s="49">
        <v>17773.14</v>
      </c>
      <c r="E14" s="98">
        <v>13200</v>
      </c>
      <c r="F14" s="99">
        <f t="shared" si="0"/>
        <v>14473</v>
      </c>
      <c r="G14" s="100">
        <v>27673</v>
      </c>
    </row>
    <row r="15" spans="1:9" x14ac:dyDescent="0.3">
      <c r="A15" s="12"/>
      <c r="B15" s="12">
        <v>67</v>
      </c>
      <c r="C15" s="15" t="s">
        <v>41</v>
      </c>
      <c r="D15" s="49">
        <v>1580186.05</v>
      </c>
      <c r="E15" s="98">
        <v>2514408</v>
      </c>
      <c r="F15" s="99">
        <f t="shared" si="0"/>
        <v>-29260</v>
      </c>
      <c r="G15" s="90">
        <v>2485148</v>
      </c>
    </row>
    <row r="16" spans="1:9" x14ac:dyDescent="0.3">
      <c r="A16" s="22"/>
      <c r="B16" s="12" t="s">
        <v>50</v>
      </c>
      <c r="C16" s="15"/>
      <c r="D16" s="49"/>
      <c r="E16" s="98">
        <v>32434</v>
      </c>
      <c r="F16" s="99">
        <f t="shared" si="0"/>
        <v>0</v>
      </c>
      <c r="G16" s="90">
        <v>32434</v>
      </c>
    </row>
    <row r="17" spans="1:7" x14ac:dyDescent="0.3">
      <c r="A17" s="12"/>
      <c r="B17" s="15" t="s">
        <v>51</v>
      </c>
      <c r="C17" s="21"/>
      <c r="D17" s="57"/>
      <c r="E17" s="98">
        <v>-40434</v>
      </c>
      <c r="F17" s="99">
        <f t="shared" si="0"/>
        <v>980</v>
      </c>
      <c r="G17" s="90">
        <v>-39454</v>
      </c>
    </row>
    <row r="18" spans="1:7" x14ac:dyDescent="0.3">
      <c r="D18" s="50"/>
      <c r="E18" s="50"/>
      <c r="F18" s="50"/>
      <c r="G18" s="50"/>
    </row>
    <row r="19" spans="1:7" ht="55.5" customHeight="1" x14ac:dyDescent="0.3">
      <c r="A19" s="150" t="s">
        <v>10</v>
      </c>
      <c r="B19" s="151"/>
      <c r="C19" s="152"/>
      <c r="D19" s="36" t="s">
        <v>55</v>
      </c>
      <c r="E19" s="51" t="s">
        <v>68</v>
      </c>
      <c r="F19" s="37" t="s">
        <v>62</v>
      </c>
      <c r="G19" s="37" t="s">
        <v>69</v>
      </c>
    </row>
    <row r="20" spans="1:7" s="41" customFormat="1" ht="10.199999999999999" x14ac:dyDescent="0.2">
      <c r="A20" s="153">
        <v>1</v>
      </c>
      <c r="B20" s="154"/>
      <c r="C20" s="155"/>
      <c r="D20" s="42">
        <v>2</v>
      </c>
      <c r="E20" s="52">
        <v>3</v>
      </c>
      <c r="F20" s="53">
        <v>4</v>
      </c>
      <c r="G20" s="53">
        <v>5</v>
      </c>
    </row>
    <row r="21" spans="1:7" x14ac:dyDescent="0.3">
      <c r="A21" s="11"/>
      <c r="B21" s="11"/>
      <c r="C21" s="11" t="s">
        <v>35</v>
      </c>
      <c r="D21" s="48" t="e">
        <f>D22+D28</f>
        <v>#REF!</v>
      </c>
      <c r="E21" s="91">
        <f>E22+E28</f>
        <v>3049408</v>
      </c>
      <c r="F21" s="89">
        <f t="shared" ref="F21:F26" si="1">G21-E21</f>
        <v>193859</v>
      </c>
      <c r="G21" s="89">
        <f>G22+G28</f>
        <v>3243267</v>
      </c>
    </row>
    <row r="22" spans="1:7" x14ac:dyDescent="0.3">
      <c r="A22" s="11">
        <v>3</v>
      </c>
      <c r="B22" s="11"/>
      <c r="C22" s="11" t="s">
        <v>7</v>
      </c>
      <c r="D22" s="48">
        <f>D23+D24+D25+D26</f>
        <v>1691549.55</v>
      </c>
      <c r="E22" s="91">
        <f>E23+E24+E25+E26</f>
        <v>3049408</v>
      </c>
      <c r="F22" s="89">
        <f t="shared" si="1"/>
        <v>-50125</v>
      </c>
      <c r="G22" s="97">
        <f>SUM(G23:G26)</f>
        <v>2999283</v>
      </c>
    </row>
    <row r="23" spans="1:7" x14ac:dyDescent="0.3">
      <c r="A23" s="11"/>
      <c r="B23" s="15">
        <v>31</v>
      </c>
      <c r="C23" s="15" t="s">
        <v>8</v>
      </c>
      <c r="D23" s="49">
        <v>1217601.3600000001</v>
      </c>
      <c r="E23" s="92">
        <v>2024600</v>
      </c>
      <c r="F23" s="90">
        <f t="shared" si="1"/>
        <v>-30000</v>
      </c>
      <c r="G23" s="90">
        <v>1994600</v>
      </c>
    </row>
    <row r="24" spans="1:7" x14ac:dyDescent="0.3">
      <c r="A24" s="12"/>
      <c r="B24" s="12">
        <v>32</v>
      </c>
      <c r="C24" s="12" t="s">
        <v>13</v>
      </c>
      <c r="D24" s="54">
        <v>442864.83</v>
      </c>
      <c r="E24" s="94">
        <v>923905</v>
      </c>
      <c r="F24" s="90">
        <f t="shared" si="1"/>
        <v>1583</v>
      </c>
      <c r="G24" s="90">
        <v>925488</v>
      </c>
    </row>
    <row r="25" spans="1:7" x14ac:dyDescent="0.3">
      <c r="A25" s="12"/>
      <c r="B25" s="12">
        <v>34</v>
      </c>
      <c r="C25" s="13" t="s">
        <v>38</v>
      </c>
      <c r="D25" s="55">
        <v>1046.6600000000001</v>
      </c>
      <c r="E25" s="95">
        <v>4122</v>
      </c>
      <c r="F25" s="90">
        <f t="shared" si="1"/>
        <v>0</v>
      </c>
      <c r="G25" s="90">
        <v>4122</v>
      </c>
    </row>
    <row r="26" spans="1:7" x14ac:dyDescent="0.3">
      <c r="A26" s="12"/>
      <c r="B26" s="12">
        <v>37</v>
      </c>
      <c r="C26" s="13" t="s">
        <v>39</v>
      </c>
      <c r="D26" s="55">
        <v>30036.7</v>
      </c>
      <c r="E26" s="95">
        <v>96781</v>
      </c>
      <c r="F26" s="90">
        <f t="shared" si="1"/>
        <v>-21708</v>
      </c>
      <c r="G26" s="90">
        <v>75073</v>
      </c>
    </row>
    <row r="27" spans="1:7" x14ac:dyDescent="0.3">
      <c r="A27" s="12"/>
      <c r="B27" s="12"/>
      <c r="C27" s="13"/>
      <c r="D27" s="55"/>
      <c r="E27" s="95"/>
      <c r="F27" s="90"/>
      <c r="G27" s="90"/>
    </row>
    <row r="28" spans="1:7" x14ac:dyDescent="0.3">
      <c r="A28" s="14">
        <v>4</v>
      </c>
      <c r="B28" s="14"/>
      <c r="C28" s="20" t="s">
        <v>9</v>
      </c>
      <c r="D28" s="56" t="e">
        <f>#REF!+#REF!+D30</f>
        <v>#REF!</v>
      </c>
      <c r="E28" s="96">
        <f>E30</f>
        <v>0</v>
      </c>
      <c r="F28" s="89">
        <f>G28-E28</f>
        <v>243984</v>
      </c>
      <c r="G28" s="97">
        <f>SUM(G29:G31)</f>
        <v>243984</v>
      </c>
    </row>
    <row r="29" spans="1:7" x14ac:dyDescent="0.3">
      <c r="A29" s="14"/>
      <c r="B29" s="130">
        <v>41</v>
      </c>
      <c r="C29" s="21" t="s">
        <v>72</v>
      </c>
      <c r="D29" s="56"/>
      <c r="E29" s="93">
        <v>0</v>
      </c>
      <c r="F29" s="90">
        <f t="shared" ref="F29:F31" si="2">G29-E29</f>
        <v>206000</v>
      </c>
      <c r="G29" s="90">
        <v>206000</v>
      </c>
    </row>
    <row r="30" spans="1:7" ht="26.4" x14ac:dyDescent="0.3">
      <c r="A30" s="15"/>
      <c r="B30" s="15">
        <v>42</v>
      </c>
      <c r="C30" s="21" t="s">
        <v>40</v>
      </c>
      <c r="D30" s="57">
        <v>156750.28</v>
      </c>
      <c r="E30" s="93">
        <v>0</v>
      </c>
      <c r="F30" s="90">
        <f t="shared" si="2"/>
        <v>3244</v>
      </c>
      <c r="G30" s="90">
        <v>3244</v>
      </c>
    </row>
    <row r="31" spans="1:7" x14ac:dyDescent="0.3">
      <c r="A31" s="131"/>
      <c r="B31" s="158">
        <v>45</v>
      </c>
      <c r="C31" s="132" t="s">
        <v>73</v>
      </c>
      <c r="D31" s="131"/>
      <c r="E31" s="131">
        <v>0</v>
      </c>
      <c r="F31" s="90">
        <f t="shared" si="2"/>
        <v>34740</v>
      </c>
      <c r="G31" s="10">
        <v>34740</v>
      </c>
    </row>
  </sheetData>
  <mergeCells count="7">
    <mergeCell ref="A19:C19"/>
    <mergeCell ref="A9:C9"/>
    <mergeCell ref="A20:C20"/>
    <mergeCell ref="A2:G2"/>
    <mergeCell ref="A4:G4"/>
    <mergeCell ref="A6:G6"/>
    <mergeCell ref="A8:C8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topLeftCell="A9" workbookViewId="0">
      <selection activeCell="H4" sqref="H4"/>
    </sheetView>
  </sheetViews>
  <sheetFormatPr defaultRowHeight="14.4" x14ac:dyDescent="0.3"/>
  <cols>
    <col min="1" max="1" width="33.33203125" customWidth="1"/>
    <col min="2" max="2" width="14.44140625" hidden="1" customWidth="1"/>
    <col min="3" max="3" width="15.109375" customWidth="1"/>
    <col min="4" max="4" width="14.88671875" hidden="1" customWidth="1"/>
    <col min="5" max="5" width="0.109375" customWidth="1"/>
    <col min="6" max="6" width="15.88671875" customWidth="1"/>
    <col min="7" max="7" width="15.109375" hidden="1" customWidth="1"/>
    <col min="8" max="8" width="16.44140625" customWidth="1"/>
    <col min="9" max="9" width="0.33203125" customWidth="1"/>
    <col min="10" max="10" width="25.33203125" customWidth="1"/>
  </cols>
  <sheetData>
    <row r="1" spans="1:10" ht="15.75" customHeight="1" x14ac:dyDescent="0.3">
      <c r="A1" s="134" t="s">
        <v>33</v>
      </c>
      <c r="B1" s="134"/>
      <c r="C1" s="134"/>
      <c r="D1" s="134"/>
      <c r="E1" s="134"/>
      <c r="F1" s="134"/>
      <c r="G1" s="134"/>
      <c r="H1" s="134"/>
      <c r="I1" s="32"/>
      <c r="J1" s="32"/>
    </row>
    <row r="2" spans="1:10" ht="55.5" customHeight="1" x14ac:dyDescent="0.3">
      <c r="A2" s="37" t="s">
        <v>10</v>
      </c>
      <c r="B2" s="36" t="s">
        <v>55</v>
      </c>
      <c r="C2" s="36" t="s">
        <v>68</v>
      </c>
      <c r="D2" s="37" t="s">
        <v>61</v>
      </c>
      <c r="E2" s="37"/>
      <c r="F2" s="37" t="s">
        <v>63</v>
      </c>
      <c r="G2" s="37"/>
      <c r="H2" s="37" t="s">
        <v>69</v>
      </c>
      <c r="I2" s="37" t="s">
        <v>54</v>
      </c>
    </row>
    <row r="3" spans="1:10" s="41" customFormat="1" ht="18" customHeight="1" x14ac:dyDescent="0.2">
      <c r="A3" s="43">
        <v>1</v>
      </c>
      <c r="B3" s="42">
        <v>2</v>
      </c>
      <c r="C3" s="42">
        <v>3</v>
      </c>
      <c r="D3" s="43">
        <v>4</v>
      </c>
      <c r="E3" s="43"/>
      <c r="F3" s="43">
        <v>5</v>
      </c>
      <c r="G3" s="43"/>
      <c r="H3" s="43">
        <v>6</v>
      </c>
      <c r="I3" s="43">
        <v>6</v>
      </c>
    </row>
    <row r="4" spans="1:10" x14ac:dyDescent="0.3">
      <c r="A4" s="60" t="s">
        <v>34</v>
      </c>
      <c r="B4" s="61" t="e">
        <f>B5+B7+B11+B13+B15</f>
        <v>#REF!</v>
      </c>
      <c r="C4" s="106">
        <f>C5+C7+C11+C13+C15</f>
        <v>3057408</v>
      </c>
      <c r="D4" s="103"/>
      <c r="E4" s="103"/>
      <c r="F4" s="103">
        <f>H4-C4</f>
        <v>192879</v>
      </c>
      <c r="G4" s="103"/>
      <c r="H4" s="103">
        <f>H5+H7+H11+H13+H15</f>
        <v>3250287</v>
      </c>
      <c r="I4" s="62">
        <f>I5+I11+I13+I15</f>
        <v>2109906</v>
      </c>
    </row>
    <row r="5" spans="1:10" x14ac:dyDescent="0.3">
      <c r="A5" s="60" t="s">
        <v>17</v>
      </c>
      <c r="B5" s="61" t="e">
        <f>B6+#REF!</f>
        <v>#REF!</v>
      </c>
      <c r="C5" s="107">
        <f>C6</f>
        <v>2514408</v>
      </c>
      <c r="D5" s="103"/>
      <c r="E5" s="103"/>
      <c r="F5" s="103">
        <f>H5-C5</f>
        <v>-29260</v>
      </c>
      <c r="G5" s="103"/>
      <c r="H5" s="103">
        <f>H6</f>
        <v>2485148</v>
      </c>
      <c r="I5" s="62">
        <v>1903256</v>
      </c>
    </row>
    <row r="6" spans="1:10" x14ac:dyDescent="0.3">
      <c r="A6" s="63" t="s">
        <v>18</v>
      </c>
      <c r="B6" s="64">
        <v>1125046</v>
      </c>
      <c r="C6" s="107">
        <v>2514408</v>
      </c>
      <c r="D6" s="104"/>
      <c r="E6" s="104"/>
      <c r="F6" s="103">
        <f>H6-C6</f>
        <v>-29260</v>
      </c>
      <c r="G6" s="104"/>
      <c r="H6" s="104">
        <v>2485148</v>
      </c>
      <c r="I6" s="66">
        <v>1903256</v>
      </c>
    </row>
    <row r="7" spans="1:10" s="47" customFormat="1" x14ac:dyDescent="0.3">
      <c r="A7" s="60" t="s">
        <v>19</v>
      </c>
      <c r="B7" s="61">
        <f>B8+B9+B10</f>
        <v>0</v>
      </c>
      <c r="C7" s="106">
        <f>C8</f>
        <v>8000</v>
      </c>
      <c r="D7" s="103"/>
      <c r="E7" s="103"/>
      <c r="F7" s="103">
        <f>H7-C7</f>
        <v>0</v>
      </c>
      <c r="G7" s="103"/>
      <c r="H7" s="103">
        <f>H8</f>
        <v>8000</v>
      </c>
      <c r="I7" s="62">
        <v>0</v>
      </c>
    </row>
    <row r="8" spans="1:10" x14ac:dyDescent="0.3">
      <c r="A8" s="67" t="s">
        <v>20</v>
      </c>
      <c r="B8" s="64">
        <v>1035</v>
      </c>
      <c r="C8" s="107">
        <v>8000</v>
      </c>
      <c r="D8" s="104"/>
      <c r="E8" s="104"/>
      <c r="F8" s="104">
        <f>H8-C8</f>
        <v>0</v>
      </c>
      <c r="G8" s="104"/>
      <c r="H8" s="104">
        <v>8000</v>
      </c>
      <c r="I8" s="66">
        <v>1500</v>
      </c>
    </row>
    <row r="9" spans="1:10" x14ac:dyDescent="0.3">
      <c r="A9" s="67" t="s">
        <v>52</v>
      </c>
      <c r="B9" s="64">
        <v>2791</v>
      </c>
      <c r="C9" s="107">
        <v>30434</v>
      </c>
      <c r="D9" s="104"/>
      <c r="E9" s="104"/>
      <c r="F9" s="104">
        <f t="shared" ref="F9:F10" si="0">H9-C9</f>
        <v>0</v>
      </c>
      <c r="G9" s="104"/>
      <c r="H9" s="104">
        <v>30434</v>
      </c>
      <c r="I9" s="66">
        <v>8336</v>
      </c>
    </row>
    <row r="10" spans="1:10" x14ac:dyDescent="0.3">
      <c r="A10" s="67" t="s">
        <v>53</v>
      </c>
      <c r="B10" s="64">
        <v>-3826</v>
      </c>
      <c r="C10" s="107">
        <v>-38434</v>
      </c>
      <c r="D10" s="104"/>
      <c r="E10" s="104"/>
      <c r="F10" s="104">
        <f t="shared" si="0"/>
        <v>1812</v>
      </c>
      <c r="G10" s="104"/>
      <c r="H10" s="104">
        <v>-36622</v>
      </c>
      <c r="I10" s="66">
        <v>-9836</v>
      </c>
    </row>
    <row r="11" spans="1:10" s="47" customFormat="1" x14ac:dyDescent="0.3">
      <c r="A11" s="68" t="s">
        <v>42</v>
      </c>
      <c r="B11" s="61">
        <v>215276</v>
      </c>
      <c r="C11" s="106">
        <f>C12</f>
        <v>520000</v>
      </c>
      <c r="D11" s="103"/>
      <c r="E11" s="103"/>
      <c r="F11" s="103">
        <v>206000</v>
      </c>
      <c r="G11" s="103"/>
      <c r="H11" s="126">
        <v>726000</v>
      </c>
      <c r="I11" s="62">
        <v>195000</v>
      </c>
    </row>
    <row r="12" spans="1:10" ht="26.25" customHeight="1" x14ac:dyDescent="0.3">
      <c r="A12" s="67" t="s">
        <v>43</v>
      </c>
      <c r="B12" s="64">
        <v>215276</v>
      </c>
      <c r="C12" s="107">
        <v>520000</v>
      </c>
      <c r="D12" s="104"/>
      <c r="E12" s="104"/>
      <c r="F12" s="104">
        <f>H12-C12</f>
        <v>206000</v>
      </c>
      <c r="G12" s="126"/>
      <c r="H12" s="126">
        <v>726000</v>
      </c>
      <c r="I12" s="66">
        <v>195000</v>
      </c>
    </row>
    <row r="13" spans="1:10" s="47" customFormat="1" x14ac:dyDescent="0.3">
      <c r="A13" s="69" t="s">
        <v>44</v>
      </c>
      <c r="B13" s="61" t="e">
        <f>B14+#REF!+#REF!</f>
        <v>#REF!</v>
      </c>
      <c r="C13" s="106">
        <f>C14</f>
        <v>9800</v>
      </c>
      <c r="D13" s="103"/>
      <c r="E13" s="103"/>
      <c r="F13" s="103">
        <v>1616</v>
      </c>
      <c r="G13" s="103"/>
      <c r="H13" s="103">
        <v>11466</v>
      </c>
      <c r="I13" s="62">
        <v>9290</v>
      </c>
    </row>
    <row r="14" spans="1:10" x14ac:dyDescent="0.3">
      <c r="A14" s="65" t="s">
        <v>45</v>
      </c>
      <c r="B14" s="64">
        <v>7907</v>
      </c>
      <c r="C14" s="107">
        <v>9800</v>
      </c>
      <c r="D14" s="104"/>
      <c r="E14" s="104"/>
      <c r="F14" s="104">
        <f>H14-C14</f>
        <v>1666</v>
      </c>
      <c r="G14" s="104"/>
      <c r="H14" s="104">
        <v>11466</v>
      </c>
      <c r="I14" s="66">
        <v>9290</v>
      </c>
    </row>
    <row r="15" spans="1:10" s="47" customFormat="1" x14ac:dyDescent="0.3">
      <c r="A15" s="70" t="s">
        <v>46</v>
      </c>
      <c r="B15" s="61">
        <v>8251</v>
      </c>
      <c r="C15" s="106">
        <f>C16</f>
        <v>5200</v>
      </c>
      <c r="D15" s="103"/>
      <c r="E15" s="103"/>
      <c r="F15" s="103">
        <f>H15-C15</f>
        <v>14473</v>
      </c>
      <c r="G15" s="103"/>
      <c r="H15" s="103">
        <v>19673</v>
      </c>
      <c r="I15" s="62">
        <v>2360</v>
      </c>
    </row>
    <row r="16" spans="1:10" x14ac:dyDescent="0.3">
      <c r="A16" s="71" t="s">
        <v>74</v>
      </c>
      <c r="B16" s="64">
        <v>8251</v>
      </c>
      <c r="C16" s="107">
        <v>5200</v>
      </c>
      <c r="D16" s="104"/>
      <c r="E16" s="104"/>
      <c r="F16" s="104">
        <f>H16-C16</f>
        <v>14473</v>
      </c>
      <c r="G16" s="104"/>
      <c r="H16" s="104">
        <v>19673</v>
      </c>
      <c r="I16" s="66">
        <v>2360</v>
      </c>
    </row>
    <row r="17" spans="1:9" x14ac:dyDescent="0.3">
      <c r="A17" s="67" t="s">
        <v>52</v>
      </c>
      <c r="B17" s="64"/>
      <c r="C17" s="107">
        <v>2000</v>
      </c>
      <c r="D17" s="104"/>
      <c r="E17" s="104"/>
      <c r="F17" s="104"/>
      <c r="G17" s="104"/>
      <c r="H17" s="104">
        <v>2000</v>
      </c>
      <c r="I17" s="73"/>
    </row>
    <row r="18" spans="1:9" x14ac:dyDescent="0.3">
      <c r="A18" s="67" t="s">
        <v>53</v>
      </c>
      <c r="B18" s="64"/>
      <c r="C18" s="107">
        <v>-2000</v>
      </c>
      <c r="D18" s="104"/>
      <c r="E18" s="104"/>
      <c r="F18" s="104"/>
      <c r="G18" s="104"/>
      <c r="H18" s="104">
        <v>-2832</v>
      </c>
      <c r="I18" s="73"/>
    </row>
    <row r="19" spans="1:9" ht="4.5" customHeight="1" x14ac:dyDescent="0.3">
      <c r="A19" s="72"/>
      <c r="B19" s="86"/>
      <c r="C19" s="108"/>
      <c r="D19" s="105"/>
      <c r="E19" s="105"/>
      <c r="F19" s="105"/>
      <c r="G19" s="105"/>
      <c r="H19" s="105"/>
      <c r="I19" s="73"/>
    </row>
    <row r="20" spans="1:9" s="47" customFormat="1" x14ac:dyDescent="0.3">
      <c r="A20" s="60" t="s">
        <v>35</v>
      </c>
      <c r="B20" s="61" t="e">
        <f>B21+B23+B25+B27+B29</f>
        <v>#REF!</v>
      </c>
      <c r="C20" s="106">
        <f>C21+C25+C27+C29</f>
        <v>3049408</v>
      </c>
      <c r="D20" s="103"/>
      <c r="E20" s="103"/>
      <c r="F20" s="103">
        <f>F21+F23+F26+F27+F29</f>
        <v>193859</v>
      </c>
      <c r="G20" s="103"/>
      <c r="H20" s="103">
        <f>H21+H23+H25+H27+H29</f>
        <v>3243267</v>
      </c>
      <c r="I20" s="62">
        <f>I21+I25+I27+I29</f>
        <v>2109906</v>
      </c>
    </row>
    <row r="21" spans="1:9" x14ac:dyDescent="0.3">
      <c r="A21" s="60" t="s">
        <v>17</v>
      </c>
      <c r="B21" s="61" t="e">
        <f>B22+#REF!</f>
        <v>#REF!</v>
      </c>
      <c r="C21" s="106">
        <f>C22</f>
        <v>2514408</v>
      </c>
      <c r="D21" s="103"/>
      <c r="E21" s="103"/>
      <c r="F21" s="104">
        <f t="shared" ref="F21:F30" si="1">H21-C21</f>
        <v>-29260</v>
      </c>
      <c r="G21" s="103"/>
      <c r="H21" s="103">
        <f>H22</f>
        <v>2485148</v>
      </c>
      <c r="I21" s="62">
        <v>1903256</v>
      </c>
    </row>
    <row r="22" spans="1:9" x14ac:dyDescent="0.3">
      <c r="A22" s="63" t="s">
        <v>18</v>
      </c>
      <c r="B22" s="64">
        <v>1125046</v>
      </c>
      <c r="C22" s="107">
        <v>2514408</v>
      </c>
      <c r="D22" s="104"/>
      <c r="E22" s="104"/>
      <c r="F22" s="104">
        <f t="shared" si="1"/>
        <v>-29260</v>
      </c>
      <c r="G22" s="104"/>
      <c r="H22" s="104">
        <v>2485148</v>
      </c>
      <c r="I22" s="66">
        <v>1903256</v>
      </c>
    </row>
    <row r="23" spans="1:9" s="47" customFormat="1" x14ac:dyDescent="0.3">
      <c r="A23" s="60" t="s">
        <v>19</v>
      </c>
      <c r="B23" s="61">
        <v>0</v>
      </c>
      <c r="C23" s="106">
        <f>C24</f>
        <v>0</v>
      </c>
      <c r="D23" s="103"/>
      <c r="E23" s="103"/>
      <c r="F23" s="103">
        <f t="shared" si="1"/>
        <v>1812</v>
      </c>
      <c r="G23" s="103"/>
      <c r="H23" s="103">
        <f>H24</f>
        <v>1812</v>
      </c>
      <c r="I23" s="62"/>
    </row>
    <row r="24" spans="1:9" x14ac:dyDescent="0.3">
      <c r="A24" s="67" t="s">
        <v>20</v>
      </c>
      <c r="B24" s="64">
        <v>0</v>
      </c>
      <c r="C24" s="107">
        <v>0</v>
      </c>
      <c r="D24" s="104"/>
      <c r="E24" s="104"/>
      <c r="F24" s="104">
        <f t="shared" si="1"/>
        <v>1812</v>
      </c>
      <c r="G24" s="104"/>
      <c r="H24" s="104">
        <v>1812</v>
      </c>
      <c r="I24" s="66">
        <v>0</v>
      </c>
    </row>
    <row r="25" spans="1:9" x14ac:dyDescent="0.3">
      <c r="A25" s="68" t="s">
        <v>42</v>
      </c>
      <c r="B25" s="84">
        <v>198976</v>
      </c>
      <c r="C25" s="109">
        <f>C26</f>
        <v>520000</v>
      </c>
      <c r="D25" s="103"/>
      <c r="E25" s="103"/>
      <c r="F25" s="104">
        <f t="shared" si="1"/>
        <v>206000</v>
      </c>
      <c r="G25" s="103"/>
      <c r="H25" s="103">
        <f>H26</f>
        <v>726000</v>
      </c>
      <c r="I25" s="62">
        <v>195000</v>
      </c>
    </row>
    <row r="26" spans="1:9" ht="21" customHeight="1" x14ac:dyDescent="0.3">
      <c r="A26" s="67" t="s">
        <v>43</v>
      </c>
      <c r="B26" s="85">
        <v>198976</v>
      </c>
      <c r="C26" s="110">
        <v>520000</v>
      </c>
      <c r="D26" s="104"/>
      <c r="E26" s="104"/>
      <c r="F26" s="104">
        <f t="shared" si="1"/>
        <v>206000</v>
      </c>
      <c r="G26" s="104"/>
      <c r="H26" s="104">
        <v>726000</v>
      </c>
      <c r="I26" s="66">
        <v>195000</v>
      </c>
    </row>
    <row r="27" spans="1:9" x14ac:dyDescent="0.3">
      <c r="A27" s="69" t="s">
        <v>44</v>
      </c>
      <c r="B27" s="84" t="e">
        <f>B28+#REF!+#REF!</f>
        <v>#REF!</v>
      </c>
      <c r="C27" s="109">
        <f>C28</f>
        <v>9800</v>
      </c>
      <c r="D27" s="103"/>
      <c r="E27" s="103"/>
      <c r="F27" s="104">
        <f t="shared" si="1"/>
        <v>1666</v>
      </c>
      <c r="G27" s="103"/>
      <c r="H27" s="103">
        <f>H28</f>
        <v>11466</v>
      </c>
      <c r="I27" s="62">
        <v>9290</v>
      </c>
    </row>
    <row r="28" spans="1:9" x14ac:dyDescent="0.3">
      <c r="A28" s="65" t="s">
        <v>45</v>
      </c>
      <c r="B28" s="85">
        <v>7250</v>
      </c>
      <c r="C28" s="110">
        <v>9800</v>
      </c>
      <c r="D28" s="104"/>
      <c r="E28" s="104"/>
      <c r="F28" s="104">
        <f t="shared" si="1"/>
        <v>1666</v>
      </c>
      <c r="G28" s="104"/>
      <c r="H28" s="104">
        <v>11466</v>
      </c>
      <c r="I28" s="66">
        <v>9290</v>
      </c>
    </row>
    <row r="29" spans="1:9" x14ac:dyDescent="0.3">
      <c r="A29" s="70" t="s">
        <v>46</v>
      </c>
      <c r="B29" s="85">
        <v>7818</v>
      </c>
      <c r="C29" s="109">
        <f>C30</f>
        <v>5200</v>
      </c>
      <c r="D29" s="103"/>
      <c r="E29" s="103"/>
      <c r="F29" s="104">
        <f t="shared" si="1"/>
        <v>13641</v>
      </c>
      <c r="G29" s="103"/>
      <c r="H29" s="103">
        <f>H30</f>
        <v>18841</v>
      </c>
      <c r="I29" s="62">
        <v>2360</v>
      </c>
    </row>
    <row r="30" spans="1:9" x14ac:dyDescent="0.3">
      <c r="A30" s="71" t="s">
        <v>47</v>
      </c>
      <c r="B30" s="85">
        <v>7818</v>
      </c>
      <c r="C30" s="110">
        <v>5200</v>
      </c>
      <c r="D30" s="104"/>
      <c r="E30" s="104"/>
      <c r="F30" s="104">
        <f t="shared" si="1"/>
        <v>13641</v>
      </c>
      <c r="G30" s="104"/>
      <c r="H30" s="104">
        <v>18841</v>
      </c>
      <c r="I30" s="66">
        <v>2360</v>
      </c>
    </row>
  </sheetData>
  <mergeCells count="1">
    <mergeCell ref="A1:H1"/>
  </mergeCells>
  <pageMargins left="0.23622047244094491" right="0.23622047244094491" top="0.15748031496062992" bottom="0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5"/>
  <sheetViews>
    <sheetView view="pageLayout" topLeftCell="A14" zoomScaleNormal="100" workbookViewId="0">
      <selection activeCell="A16" sqref="A16"/>
    </sheetView>
  </sheetViews>
  <sheetFormatPr defaultRowHeight="14.4" x14ac:dyDescent="0.3"/>
  <cols>
    <col min="1" max="1" width="36.6640625" customWidth="1"/>
    <col min="2" max="2" width="35.6640625" customWidth="1"/>
    <col min="3" max="3" width="1.44140625" hidden="1" customWidth="1"/>
    <col min="4" max="4" width="19.44140625" customWidth="1"/>
    <col min="5" max="5" width="23.77734375" customWidth="1"/>
    <col min="6" max="6" width="19.44140625" customWidth="1"/>
    <col min="7" max="8" width="24.33203125" customWidth="1"/>
  </cols>
  <sheetData>
    <row r="1" spans="1:8" ht="17.399999999999999" x14ac:dyDescent="0.3">
      <c r="A1" s="5"/>
      <c r="B1" s="5"/>
      <c r="C1" s="5"/>
      <c r="D1" s="5"/>
      <c r="E1" s="5"/>
      <c r="F1" s="5"/>
      <c r="G1" s="6"/>
      <c r="H1" s="6"/>
    </row>
    <row r="2" spans="1:8" ht="18" customHeight="1" x14ac:dyDescent="0.3">
      <c r="A2" s="134" t="s">
        <v>11</v>
      </c>
      <c r="B2" s="134"/>
      <c r="C2" s="134"/>
      <c r="D2" s="134"/>
      <c r="E2" s="134"/>
      <c r="F2" s="134"/>
      <c r="G2" s="30"/>
      <c r="H2" s="30"/>
    </row>
    <row r="3" spans="1:8" ht="17.399999999999999" x14ac:dyDescent="0.3">
      <c r="A3" s="5"/>
      <c r="B3" s="5"/>
      <c r="C3" s="5"/>
      <c r="D3" s="5"/>
      <c r="E3" s="5"/>
      <c r="F3" s="5"/>
      <c r="G3" s="6"/>
      <c r="H3" s="6"/>
    </row>
    <row r="4" spans="1:8" ht="184.8" x14ac:dyDescent="0.3">
      <c r="A4" s="150" t="s">
        <v>10</v>
      </c>
      <c r="B4" s="152"/>
      <c r="C4" s="36" t="s">
        <v>55</v>
      </c>
      <c r="D4" s="36" t="s">
        <v>68</v>
      </c>
      <c r="E4" s="37" t="s">
        <v>62</v>
      </c>
      <c r="F4" s="37" t="s">
        <v>70</v>
      </c>
    </row>
    <row r="5" spans="1:8" ht="19.2" customHeight="1" x14ac:dyDescent="0.3">
      <c r="A5" s="150" t="s">
        <v>66</v>
      </c>
      <c r="B5" s="156"/>
      <c r="C5" s="87"/>
      <c r="D5" s="87"/>
      <c r="E5" s="37"/>
      <c r="F5" s="37"/>
    </row>
    <row r="6" spans="1:8" ht="19.2" customHeight="1" x14ac:dyDescent="0.3">
      <c r="A6" s="4" t="s">
        <v>71</v>
      </c>
      <c r="B6" s="128"/>
      <c r="C6" s="87"/>
      <c r="D6" s="129">
        <f>D7+D10</f>
        <v>3057408</v>
      </c>
      <c r="E6" s="129">
        <f>E7+E10</f>
        <v>192879</v>
      </c>
      <c r="F6" s="129">
        <f>F7+F10</f>
        <v>3250287</v>
      </c>
    </row>
    <row r="7" spans="1:8" ht="25.5" customHeight="1" x14ac:dyDescent="0.3">
      <c r="A7" s="82" t="s">
        <v>79</v>
      </c>
      <c r="B7" s="83"/>
      <c r="C7" s="58">
        <f>C8+C9</f>
        <v>1663509.02</v>
      </c>
      <c r="D7" s="111">
        <f>D8+D9</f>
        <v>3034408</v>
      </c>
      <c r="E7" s="89">
        <f>F7-D7</f>
        <v>176740</v>
      </c>
      <c r="F7" s="89">
        <f>F8+F9</f>
        <v>3211148</v>
      </c>
    </row>
    <row r="8" spans="1:8" ht="25.5" customHeight="1" x14ac:dyDescent="0.3">
      <c r="A8" s="46" t="s">
        <v>17</v>
      </c>
      <c r="B8" s="45"/>
      <c r="C8" s="59">
        <v>1473021.41</v>
      </c>
      <c r="D8" s="112">
        <v>2514408</v>
      </c>
      <c r="E8" s="90">
        <f>F8-D8</f>
        <v>-29260</v>
      </c>
      <c r="F8" s="90">
        <v>2485148</v>
      </c>
    </row>
    <row r="9" spans="1:8" ht="25.5" customHeight="1" x14ac:dyDescent="0.3">
      <c r="A9" s="46" t="s">
        <v>58</v>
      </c>
      <c r="B9" s="45"/>
      <c r="C9" s="59">
        <v>190487.61</v>
      </c>
      <c r="D9" s="112">
        <v>520000</v>
      </c>
      <c r="E9" s="90">
        <f>F9-D9</f>
        <v>206000</v>
      </c>
      <c r="F9" s="90">
        <v>726000</v>
      </c>
    </row>
    <row r="10" spans="1:8" ht="25.5" customHeight="1" x14ac:dyDescent="0.3">
      <c r="A10" s="82" t="s">
        <v>78</v>
      </c>
      <c r="B10" s="83"/>
      <c r="C10" s="58">
        <v>57721.43</v>
      </c>
      <c r="D10" s="111">
        <f>D11+D12+D13</f>
        <v>23000</v>
      </c>
      <c r="E10" s="89">
        <f>E11+E12+E13</f>
        <v>16139</v>
      </c>
      <c r="F10" s="89">
        <f>F11+F12+F13</f>
        <v>39139</v>
      </c>
    </row>
    <row r="11" spans="1:8" ht="25.5" customHeight="1" x14ac:dyDescent="0.3">
      <c r="A11" s="46" t="s">
        <v>19</v>
      </c>
      <c r="B11" s="45"/>
      <c r="C11" s="59">
        <v>1569.98</v>
      </c>
      <c r="D11" s="112">
        <v>8000</v>
      </c>
      <c r="E11" s="90">
        <f>F11-D11</f>
        <v>0</v>
      </c>
      <c r="F11" s="90">
        <v>8000</v>
      </c>
    </row>
    <row r="12" spans="1:8" ht="25.5" customHeight="1" x14ac:dyDescent="0.3">
      <c r="A12" s="46" t="s">
        <v>59</v>
      </c>
      <c r="B12" s="45"/>
      <c r="C12" s="59">
        <v>39948.29</v>
      </c>
      <c r="D12" s="112">
        <v>9800</v>
      </c>
      <c r="E12" s="90">
        <f>F12-D12</f>
        <v>1666</v>
      </c>
      <c r="F12" s="90">
        <v>11466</v>
      </c>
    </row>
    <row r="13" spans="1:8" ht="25.5" customHeight="1" x14ac:dyDescent="0.3">
      <c r="A13" s="46" t="s">
        <v>60</v>
      </c>
      <c r="B13" s="45"/>
      <c r="C13" s="59">
        <v>16203</v>
      </c>
      <c r="D13" s="112">
        <v>5200</v>
      </c>
      <c r="E13" s="90">
        <f>F13-D13</f>
        <v>14473</v>
      </c>
      <c r="F13" s="90">
        <v>19673</v>
      </c>
    </row>
    <row r="14" spans="1:8" ht="25.5" customHeight="1" x14ac:dyDescent="0.3">
      <c r="A14" s="46"/>
      <c r="B14" s="45"/>
      <c r="C14" s="59"/>
      <c r="D14" s="112"/>
      <c r="E14" s="90"/>
      <c r="F14" s="90"/>
    </row>
    <row r="15" spans="1:8" s="47" customFormat="1" ht="25.5" customHeight="1" x14ac:dyDescent="0.3">
      <c r="A15" s="82" t="s">
        <v>75</v>
      </c>
      <c r="B15" s="83"/>
      <c r="C15" s="58">
        <f>C16+C21</f>
        <v>1672547.3599999999</v>
      </c>
      <c r="D15" s="111">
        <f>D16+D21</f>
        <v>3049408</v>
      </c>
      <c r="E15" s="127">
        <f>E16+E21</f>
        <v>193859</v>
      </c>
      <c r="F15" s="127">
        <f>F16+F21</f>
        <v>3243267</v>
      </c>
    </row>
    <row r="16" spans="1:8" ht="25.5" customHeight="1" x14ac:dyDescent="0.3">
      <c r="A16" s="82" t="s">
        <v>76</v>
      </c>
      <c r="B16" s="83"/>
      <c r="C16" s="58">
        <v>1654584.4</v>
      </c>
      <c r="D16" s="133">
        <f>D17+D18</f>
        <v>3034408</v>
      </c>
      <c r="E16" s="89">
        <f>E17+E18</f>
        <v>176740</v>
      </c>
      <c r="F16" s="89">
        <f>F17+F18</f>
        <v>3211148</v>
      </c>
    </row>
    <row r="17" spans="1:6" ht="25.5" customHeight="1" x14ac:dyDescent="0.3">
      <c r="A17" s="46" t="s">
        <v>17</v>
      </c>
      <c r="B17" s="45" t="s">
        <v>65</v>
      </c>
      <c r="C17" s="59">
        <v>1473021.41</v>
      </c>
      <c r="D17" s="112">
        <v>2514408</v>
      </c>
      <c r="E17" s="90">
        <f>F17-D17</f>
        <v>-29260</v>
      </c>
      <c r="F17" s="90">
        <v>2485148</v>
      </c>
    </row>
    <row r="18" spans="1:6" ht="25.5" customHeight="1" x14ac:dyDescent="0.3">
      <c r="A18" s="46" t="s">
        <v>58</v>
      </c>
      <c r="B18" s="45"/>
      <c r="C18" s="59">
        <v>181562.99</v>
      </c>
      <c r="D18" s="112">
        <v>520000</v>
      </c>
      <c r="E18" s="90">
        <f>F18-D18</f>
        <v>206000</v>
      </c>
      <c r="F18" s="90">
        <v>726000</v>
      </c>
    </row>
    <row r="19" spans="1:6" ht="25.5" hidden="1" customHeight="1" x14ac:dyDescent="0.3">
      <c r="A19" s="46"/>
      <c r="B19" s="45"/>
      <c r="C19" s="59"/>
      <c r="D19" s="112"/>
      <c r="E19" s="90"/>
      <c r="F19" s="90"/>
    </row>
    <row r="20" spans="1:6" ht="25.5" hidden="1" customHeight="1" x14ac:dyDescent="0.3">
      <c r="A20" s="46"/>
      <c r="B20" s="45"/>
      <c r="C20" s="59"/>
      <c r="D20" s="112"/>
      <c r="E20" s="90"/>
      <c r="F20" s="90"/>
    </row>
    <row r="21" spans="1:6" ht="25.5" customHeight="1" x14ac:dyDescent="0.3">
      <c r="A21" s="82" t="s">
        <v>77</v>
      </c>
      <c r="B21" s="83"/>
      <c r="C21" s="58">
        <v>17962.96</v>
      </c>
      <c r="D21" s="133">
        <f>D22+D23+D24</f>
        <v>15000</v>
      </c>
      <c r="E21" s="89">
        <f>E22+E23+E24</f>
        <v>17119</v>
      </c>
      <c r="F21" s="89">
        <f>F22+F23+F24</f>
        <v>32119</v>
      </c>
    </row>
    <row r="22" spans="1:6" ht="25.5" customHeight="1" x14ac:dyDescent="0.3">
      <c r="A22" s="46" t="s">
        <v>19</v>
      </c>
      <c r="B22" s="45"/>
      <c r="C22" s="59">
        <v>0</v>
      </c>
      <c r="D22" s="112">
        <v>0</v>
      </c>
      <c r="E22" s="90">
        <f>F22-D22</f>
        <v>1812</v>
      </c>
      <c r="F22" s="90">
        <v>1812</v>
      </c>
    </row>
    <row r="23" spans="1:6" ht="25.5" customHeight="1" x14ac:dyDescent="0.3">
      <c r="A23" s="46" t="s">
        <v>59</v>
      </c>
      <c r="B23" s="45"/>
      <c r="C23" s="59">
        <v>4403.41</v>
      </c>
      <c r="D23" s="112">
        <v>9800</v>
      </c>
      <c r="E23" s="90">
        <f>F23-D23</f>
        <v>1666</v>
      </c>
      <c r="F23" s="90">
        <v>11466</v>
      </c>
    </row>
    <row r="24" spans="1:6" ht="25.5" customHeight="1" x14ac:dyDescent="0.3">
      <c r="A24" s="46" t="s">
        <v>60</v>
      </c>
      <c r="B24" s="45"/>
      <c r="C24" s="59">
        <v>13559.55</v>
      </c>
      <c r="D24" s="112">
        <v>5200</v>
      </c>
      <c r="E24" s="90">
        <f>F24-D24</f>
        <v>13641</v>
      </c>
      <c r="F24" s="90">
        <v>18841</v>
      </c>
    </row>
    <row r="25" spans="1:6" ht="25.5" customHeight="1" x14ac:dyDescent="0.3">
      <c r="A25" s="46"/>
      <c r="B25" s="45"/>
      <c r="C25" s="58"/>
      <c r="D25" s="88"/>
      <c r="E25" s="90"/>
      <c r="F25" s="90"/>
    </row>
  </sheetData>
  <mergeCells count="3">
    <mergeCell ref="A4:B4"/>
    <mergeCell ref="A2:F2"/>
    <mergeCell ref="A5:B5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2"/>
  <sheetViews>
    <sheetView view="pageLayout" zoomScaleNormal="100" workbookViewId="0">
      <selection activeCell="D8" sqref="D8"/>
    </sheetView>
  </sheetViews>
  <sheetFormatPr defaultRowHeight="14.4" x14ac:dyDescent="0.3"/>
  <cols>
    <col min="1" max="1" width="44.6640625" customWidth="1"/>
    <col min="2" max="2" width="19.44140625" hidden="1" customWidth="1"/>
    <col min="3" max="5" width="19.44140625" customWidth="1"/>
    <col min="6" max="7" width="19.44140625" hidden="1" customWidth="1"/>
    <col min="8" max="9" width="25.33203125" customWidth="1"/>
  </cols>
  <sheetData>
    <row r="1" spans="1:9" ht="17.399999999999999" x14ac:dyDescent="0.3">
      <c r="A1" s="5"/>
      <c r="B1" s="5"/>
      <c r="C1" s="5"/>
      <c r="D1" s="5"/>
      <c r="E1" s="5"/>
      <c r="F1" s="5"/>
      <c r="G1" s="5"/>
      <c r="H1" s="5"/>
      <c r="I1" s="5"/>
    </row>
    <row r="2" spans="1:9" ht="15.75" customHeight="1" x14ac:dyDescent="0.3">
      <c r="A2" s="134" t="s">
        <v>36</v>
      </c>
      <c r="B2" s="134"/>
      <c r="C2" s="134"/>
      <c r="D2" s="134"/>
      <c r="E2" s="134"/>
      <c r="F2" s="134"/>
      <c r="G2" s="134"/>
      <c r="H2" s="32"/>
      <c r="I2" s="32"/>
    </row>
    <row r="3" spans="1:9" ht="17.399999999999999" x14ac:dyDescent="0.3">
      <c r="A3" s="5"/>
      <c r="B3" s="5"/>
      <c r="C3" s="5"/>
      <c r="D3" s="5"/>
      <c r="E3" s="5"/>
      <c r="F3" s="5"/>
      <c r="G3" s="5"/>
      <c r="H3" s="6"/>
      <c r="I3" s="6"/>
    </row>
    <row r="4" spans="1:9" ht="25.5" customHeight="1" x14ac:dyDescent="0.3">
      <c r="A4" s="38" t="s">
        <v>10</v>
      </c>
      <c r="B4" s="36" t="s">
        <v>55</v>
      </c>
      <c r="C4" s="36" t="s">
        <v>68</v>
      </c>
      <c r="D4" s="36" t="s">
        <v>64</v>
      </c>
      <c r="E4" s="37" t="s">
        <v>56</v>
      </c>
      <c r="F4" s="37" t="s">
        <v>31</v>
      </c>
      <c r="G4" s="37" t="s">
        <v>57</v>
      </c>
    </row>
    <row r="5" spans="1:9" s="41" customFormat="1" ht="10.199999999999999" x14ac:dyDescent="0.2">
      <c r="A5" s="44">
        <v>1</v>
      </c>
      <c r="B5" s="42">
        <v>2</v>
      </c>
      <c r="C5" s="42">
        <v>3</v>
      </c>
      <c r="D5" s="42"/>
      <c r="E5" s="43">
        <v>4</v>
      </c>
      <c r="F5" s="43">
        <v>5</v>
      </c>
      <c r="G5" s="43">
        <v>6</v>
      </c>
    </row>
    <row r="6" spans="1:9" x14ac:dyDescent="0.3">
      <c r="A6" s="11" t="s">
        <v>35</v>
      </c>
      <c r="B6" s="48">
        <v>2240414</v>
      </c>
      <c r="C6" s="97">
        <f>C7</f>
        <v>3049408</v>
      </c>
      <c r="D6" s="97">
        <f>E6-C6</f>
        <v>193859</v>
      </c>
      <c r="E6" s="89">
        <v>3243267</v>
      </c>
      <c r="F6" s="10"/>
      <c r="G6" s="10"/>
    </row>
    <row r="7" spans="1:9" x14ac:dyDescent="0.3">
      <c r="A7" s="11" t="s">
        <v>48</v>
      </c>
      <c r="B7" s="48">
        <v>2240414</v>
      </c>
      <c r="C7" s="97">
        <f>C8</f>
        <v>3049408</v>
      </c>
      <c r="D7" s="97">
        <f t="shared" ref="D7:D8" si="0">E7-C7</f>
        <v>193859</v>
      </c>
      <c r="E7" s="89">
        <v>3243267</v>
      </c>
      <c r="F7" s="10"/>
      <c r="G7" s="10"/>
    </row>
    <row r="8" spans="1:9" x14ac:dyDescent="0.3">
      <c r="A8" s="16" t="s">
        <v>49</v>
      </c>
      <c r="B8" s="49">
        <v>2240414.14</v>
      </c>
      <c r="C8" s="98">
        <v>3049408</v>
      </c>
      <c r="D8" s="98">
        <f t="shared" si="0"/>
        <v>193859</v>
      </c>
      <c r="E8" s="89">
        <v>3243267</v>
      </c>
      <c r="F8" s="10"/>
      <c r="G8" s="10"/>
    </row>
    <row r="11" spans="1:9" x14ac:dyDescent="0.3">
      <c r="G11" s="47"/>
    </row>
    <row r="12" spans="1:9" x14ac:dyDescent="0.3">
      <c r="G12" s="47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5</vt:i4>
      </vt:variant>
    </vt:vector>
  </HeadingPairs>
  <TitlesOfParts>
    <vt:vector size="10" baseType="lpstr">
      <vt:lpstr>SAŽETAK</vt:lpstr>
      <vt:lpstr> Račun prihoda i rashoda-ekonom</vt:lpstr>
      <vt:lpstr> Račun prihoda i rashoda-izvori</vt:lpstr>
      <vt:lpstr>POSEBNI DIO</vt:lpstr>
      <vt:lpstr> Račun rashoda-funkcija</vt:lpstr>
      <vt:lpstr>' Račun prihoda i rashoda-ekonom'!Podrucje_ispisa</vt:lpstr>
      <vt:lpstr>' Račun prihoda i rashoda-izvori'!Podrucje_ispisa</vt:lpstr>
      <vt:lpstr>' Račun rashoda-funkcija'!Podrucje_ispisa</vt:lpstr>
      <vt:lpstr>'POSEBNI DIO'!Podrucje_ispisa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Mirjana Vratović</cp:lastModifiedBy>
  <cp:lastPrinted>2025-02-06T07:23:19Z</cp:lastPrinted>
  <dcterms:created xsi:type="dcterms:W3CDTF">2022-08-12T12:51:27Z</dcterms:created>
  <dcterms:modified xsi:type="dcterms:W3CDTF">2025-12-29T09:46:53Z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14. Format izgleda financijskog plana proračunskog korisnika.xlsx</vt:lpwstr>
  </property>
</Properties>
</file>